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 activeTab="1"/>
  </bookViews>
  <sheets>
    <sheet name="KTCM Dotace 2015" sheetId="4" r:id="rId1"/>
    <sheet name="Výsledky2015" sheetId="3" r:id="rId2"/>
    <sheet name="KTCM Dotace 2014" sheetId="1" r:id="rId3"/>
  </sheets>
  <definedNames>
    <definedName name="_xlnm._FilterDatabase" localSheetId="0" hidden="1">'KTCM Dotace 2015'!$F$22:$H$120</definedName>
    <definedName name="_xlnm._FilterDatabase" localSheetId="1" hidden="1">Výsledky2015!$M$218:$N$218</definedName>
  </definedNames>
  <calcPr calcId="124519"/>
</workbook>
</file>

<file path=xl/calcChain.xml><?xml version="1.0" encoding="utf-8"?>
<calcChain xmlns="http://schemas.openxmlformats.org/spreadsheetml/2006/main">
  <c r="F247" i="3"/>
  <c r="F246"/>
  <c r="E15" i="4"/>
  <c r="E13"/>
  <c r="E9"/>
  <c r="E5"/>
  <c r="E7"/>
  <c r="E4"/>
  <c r="E12"/>
  <c r="E16"/>
  <c r="E17"/>
  <c r="E10"/>
  <c r="E8"/>
  <c r="E11"/>
  <c r="E6"/>
  <c r="E14"/>
  <c r="F19"/>
  <c r="H120"/>
  <c r="N244" i="3"/>
  <c r="G19" i="4"/>
  <c r="C19"/>
  <c r="N43" i="3"/>
  <c r="N70"/>
  <c r="N124"/>
  <c r="N146"/>
  <c r="N169"/>
  <c r="N191"/>
  <c r="N88"/>
  <c r="N97" s="1"/>
  <c r="N123"/>
  <c r="N209"/>
  <c r="N215" s="1"/>
  <c r="N15"/>
  <c r="N14"/>
  <c r="K19" i="1"/>
  <c r="I19"/>
  <c r="C19"/>
  <c r="M17"/>
  <c r="L17"/>
  <c r="L16"/>
  <c r="M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L19"/>
  <c r="M19"/>
  <c r="H11" i="4" l="1"/>
  <c r="I11" s="1"/>
  <c r="H9"/>
  <c r="I9" s="1"/>
  <c r="H6"/>
  <c r="I6" s="1"/>
  <c r="H17"/>
  <c r="I17" s="1"/>
  <c r="H7"/>
  <c r="I7" s="1"/>
  <c r="H4"/>
  <c r="I4" s="1"/>
  <c r="H13"/>
  <c r="H10"/>
  <c r="I10" s="1"/>
  <c r="H15"/>
  <c r="I15" s="1"/>
  <c r="H8"/>
  <c r="I8" s="1"/>
  <c r="H12"/>
  <c r="I12" s="1"/>
  <c r="H14"/>
  <c r="I14" s="1"/>
  <c r="H16"/>
  <c r="I16" s="1"/>
  <c r="H5"/>
  <c r="I5" s="1"/>
  <c r="I13"/>
  <c r="N16" i="3"/>
  <c r="I19" i="4" l="1"/>
  <c r="H19"/>
</calcChain>
</file>

<file path=xl/sharedStrings.xml><?xml version="1.0" encoding="utf-8"?>
<sst xmlns="http://schemas.openxmlformats.org/spreadsheetml/2006/main" count="1245" uniqueCount="451">
  <si>
    <t>KTCM - rozdělení dotací na rok 2014</t>
  </si>
  <si>
    <t>Kraj</t>
  </si>
  <si>
    <t>počet účastí</t>
  </si>
  <si>
    <t>Zastoupení podle kategorií</t>
  </si>
  <si>
    <t>Paušál</t>
  </si>
  <si>
    <t>Podíl dle účasti</t>
  </si>
  <si>
    <t>Dotace celkem</t>
  </si>
  <si>
    <t>Praha</t>
  </si>
  <si>
    <t>1xD10 + 2xH10 + 3xD12 + 3xH12 + 3xD14 + 4xH14 + 1xD16 + 1xH16</t>
  </si>
  <si>
    <t>Středočeský</t>
  </si>
  <si>
    <t>2xD10 + 3xH10 + 3xD12 + 3xH12 + 3xD14 + 1xH14 + 4xD16 + 4xH16</t>
  </si>
  <si>
    <t>Jihočeský</t>
  </si>
  <si>
    <t>3xD10 + 1xH10 + 1xD12 + 1xH12 + 2xD14 + 2xH14 + 2xD16</t>
  </si>
  <si>
    <t>Plzeňský</t>
  </si>
  <si>
    <t>2xD10 + 2xD12 + 1xD14 + 2xH14 + 1xD16</t>
  </si>
  <si>
    <t>Karlovarský</t>
  </si>
  <si>
    <t>1xD10 + 1xD12 + 1xD14</t>
  </si>
  <si>
    <t>Ústecký</t>
  </si>
  <si>
    <t>1xH12 + 1xD14 + 1xH14 + 1xD16 + 2xH16</t>
  </si>
  <si>
    <t>Liberecký</t>
  </si>
  <si>
    <t>1xH10 + 1xH12 + 1xH14 + 1xD16</t>
  </si>
  <si>
    <t>Královéhradecký</t>
  </si>
  <si>
    <t>2xH10 + 1xD12 + 1xH12 + 2xD14 + 1xH14 + 1xH16</t>
  </si>
  <si>
    <t>Pardubický</t>
  </si>
  <si>
    <t>3xH10 + 1xD12 + 3xH12 + 1xH14 + 3xH16</t>
  </si>
  <si>
    <t>Vysočina</t>
  </si>
  <si>
    <t>3xD10 + 2xH12 + 2xD14 + 2xH14 + 2xD16 + 4xH16</t>
  </si>
  <si>
    <t>Jihomoravský</t>
  </si>
  <si>
    <t>3xD10 + 4xH10 + 1xD12 + 2xH12 + 3xD14 + 3xH14 + 5xH16</t>
  </si>
  <si>
    <t>Zlínský</t>
  </si>
  <si>
    <t>1xD10 + 1xH10 + 1xD12 + 2xH12 + 3xD14 + 2xH14 + 1xD16 + 1xH16</t>
  </si>
  <si>
    <t>Olomoucký</t>
  </si>
  <si>
    <t>1xD10 + 1xD12 + 1xH12 + 1xD16 + 1xH16</t>
  </si>
  <si>
    <t>Moravskoslezský</t>
  </si>
  <si>
    <t>3xD10 + 7xH10 + 4xD12 + 4xH12 + 1xD14 + 4xH14 + 6xD16 + 2xH16</t>
  </si>
  <si>
    <t>účastníků celkem</t>
  </si>
  <si>
    <t>částka na účastníka</t>
  </si>
  <si>
    <t xml:space="preserve">280000 / 177 = </t>
  </si>
  <si>
    <t>Zpracoval</t>
  </si>
  <si>
    <t>Marek Vokáč</t>
  </si>
  <si>
    <t>H18+20</t>
  </si>
  <si>
    <t>Poř.</t>
  </si>
  <si>
    <t>St.č.</t>
  </si>
  <si>
    <t>Jméno</t>
  </si>
  <si>
    <t>FED</t>
  </si>
  <si>
    <t>RtgN</t>
  </si>
  <si>
    <t>Klub/Místo</t>
  </si>
  <si>
    <t>Body</t>
  </si>
  <si>
    <t> PH 1 </t>
  </si>
  <si>
    <t>FM</t>
  </si>
  <si>
    <t>Kraus Tomáš</t>
  </si>
  <si>
    <t>ŠK Mahrla Praha</t>
  </si>
  <si>
    <t>Blahynka Martin</t>
  </si>
  <si>
    <t>ŠK Duras BVK</t>
  </si>
  <si>
    <t>IM</t>
  </si>
  <si>
    <t>Kriebel Tadeáš</t>
  </si>
  <si>
    <t>1. Novoborský ŠK</t>
  </si>
  <si>
    <t>Szotkowski Jakub</t>
  </si>
  <si>
    <t>Šachový klub Karviná o.s.</t>
  </si>
  <si>
    <t>Rýdl Jiří</t>
  </si>
  <si>
    <t>TJ Spartak Vlašim</t>
  </si>
  <si>
    <t>Petr Jan</t>
  </si>
  <si>
    <t>TJ Bohemians Praha</t>
  </si>
  <si>
    <t>Macháň Jan</t>
  </si>
  <si>
    <t>2222 ŠK Polabiny</t>
  </si>
  <si>
    <t>Kubík Michael</t>
  </si>
  <si>
    <t>Beskydská šachová škola z.s.</t>
  </si>
  <si>
    <t>Karlík Ondřej</t>
  </si>
  <si>
    <t>Sokol Hošťálková</t>
  </si>
  <si>
    <t>Půlpán Jakub</t>
  </si>
  <si>
    <t>Vykouk Jan</t>
  </si>
  <si>
    <t>CHESS MOST</t>
  </si>
  <si>
    <t>Marek Matyáš</t>
  </si>
  <si>
    <t>MŠŠ Interches</t>
  </si>
  <si>
    <t xml:space="preserve">Body </t>
  </si>
  <si>
    <t>PH 1</t>
  </si>
  <si>
    <t>PH 2</t>
  </si>
  <si>
    <t>H20</t>
  </si>
  <si>
    <t>Kat</t>
  </si>
  <si>
    <t>H18</t>
  </si>
  <si>
    <t>H16</t>
  </si>
  <si>
    <t>RtgFIDE</t>
  </si>
  <si>
    <t>PH 3</t>
  </si>
  <si>
    <t xml:space="preserve">Kožúšek Daniel </t>
  </si>
  <si>
    <t>ŠK AD Jičín</t>
  </si>
  <si>
    <t xml:space="preserve">Havelka Josef </t>
  </si>
  <si>
    <t>TJ Lanškroun</t>
  </si>
  <si>
    <t xml:space="preserve">Hollan Petr </t>
  </si>
  <si>
    <t>SK OAZA Praha</t>
  </si>
  <si>
    <t xml:space="preserve">Lojek Marek </t>
  </si>
  <si>
    <t>SK Slavia Orlová</t>
  </si>
  <si>
    <t xml:space="preserve">Hollan Martin </t>
  </si>
  <si>
    <t xml:space="preserve">Vystrčil Martin </t>
  </si>
  <si>
    <t>Klub šachistů Říčany 1925</t>
  </si>
  <si>
    <t xml:space="preserve">Szücs Matyáš </t>
  </si>
  <si>
    <t>ŠK Lípa</t>
  </si>
  <si>
    <t xml:space="preserve">Liška Jiří </t>
  </si>
  <si>
    <t xml:space="preserve">Grundman Václav </t>
  </si>
  <si>
    <t xml:space="preserve">Horák Martin </t>
  </si>
  <si>
    <t xml:space="preserve">Sedlák Jiří </t>
  </si>
  <si>
    <t>TJ Jiskra Humpolec</t>
  </si>
  <si>
    <t xml:space="preserve">Húsek Martin </t>
  </si>
  <si>
    <t>ŠK Staré Město</t>
  </si>
  <si>
    <t xml:space="preserve">Stuchlý Ondřej </t>
  </si>
  <si>
    <t xml:space="preserve">Havelka Ondřej </t>
  </si>
  <si>
    <t xml:space="preserve">Štěpán Patrik </t>
  </si>
  <si>
    <t xml:space="preserve">Krutský Martin </t>
  </si>
  <si>
    <t>ŠK Teplice</t>
  </si>
  <si>
    <t xml:space="preserve">Jelínek Michal </t>
  </si>
  <si>
    <t xml:space="preserve">Cach Jakub </t>
  </si>
  <si>
    <t xml:space="preserve">Bareš Jáchym </t>
  </si>
  <si>
    <t>Agentura 64 Grygov</t>
  </si>
  <si>
    <t xml:space="preserve">Mrkus František </t>
  </si>
  <si>
    <t xml:space="preserve">Kotál Václav </t>
  </si>
  <si>
    <t>Šachový oddíl Hraničář Horní Stropn</t>
  </si>
  <si>
    <t xml:space="preserve">Zeman Radek </t>
  </si>
  <si>
    <t xml:space="preserve">Pařízek Vojtěch </t>
  </si>
  <si>
    <t>Sokol Praha-Kobylisy</t>
  </si>
  <si>
    <t xml:space="preserve">Sikora Matouš </t>
  </si>
  <si>
    <t>OS Rychvald</t>
  </si>
  <si>
    <t>H14</t>
  </si>
  <si>
    <t>ŠK Sokol Klatovy</t>
  </si>
  <si>
    <t>ŠACHklub Písek</t>
  </si>
  <si>
    <t>Slezan Opava</t>
  </si>
  <si>
    <t>ŠACHklub Tábor</t>
  </si>
  <si>
    <t>TJ Slavia Hradec Králové</t>
  </si>
  <si>
    <t>ŠK PORG Praha</t>
  </si>
  <si>
    <t>Zbrojovka Vsetín</t>
  </si>
  <si>
    <t>TJ Desko Liberec</t>
  </si>
  <si>
    <t>Sokol Domažlice</t>
  </si>
  <si>
    <t>Šachový klub Lokomotiva Brno, o.s.</t>
  </si>
  <si>
    <t>ŠK Kuřim</t>
  </si>
  <si>
    <t>ŠO Hlinsko</t>
  </si>
  <si>
    <t>Sokol Skalička</t>
  </si>
  <si>
    <t>ŠK Sklo-Bohemia Světlá n.Sáz.</t>
  </si>
  <si>
    <t>ŠK Spartak Chodov</t>
  </si>
  <si>
    <t xml:space="preserve">Hurdzan Tomáš </t>
  </si>
  <si>
    <t xml:space="preserve">Miesbauer Jan </t>
  </si>
  <si>
    <t xml:space="preserve">Mládek Richard </t>
  </si>
  <si>
    <t xml:space="preserve">Skalský Alexandr </t>
  </si>
  <si>
    <t xml:space="preserve">Chwistek Karel </t>
  </si>
  <si>
    <t xml:space="preserve">Dolanský Lukáš </t>
  </si>
  <si>
    <t xml:space="preserve">Šolc Filip </t>
  </si>
  <si>
    <t xml:space="preserve">Chlebek Jan </t>
  </si>
  <si>
    <t xml:space="preserve">Haase Pavel </t>
  </si>
  <si>
    <t xml:space="preserve">Budík Pavel </t>
  </si>
  <si>
    <t xml:space="preserve">Sýkora Marek </t>
  </si>
  <si>
    <t xml:space="preserve">Půlpán Matěj </t>
  </si>
  <si>
    <t xml:space="preserve">Filip Tomáš </t>
  </si>
  <si>
    <t xml:space="preserve">Petr Jakub </t>
  </si>
  <si>
    <t xml:space="preserve">Pelnář Jan </t>
  </si>
  <si>
    <t xml:space="preserve">Žitný Michal </t>
  </si>
  <si>
    <t xml:space="preserve">Pavlík Vladimír </t>
  </si>
  <si>
    <t xml:space="preserve">Ochmyt Jakub </t>
  </si>
  <si>
    <t xml:space="preserve">Jurásek Vojtěch </t>
  </si>
  <si>
    <t xml:space="preserve">Říha Vojtěch </t>
  </si>
  <si>
    <t xml:space="preserve">Nehyba Martin </t>
  </si>
  <si>
    <t xml:space="preserve">Vraj Karel </t>
  </si>
  <si>
    <t xml:space="preserve">Dejmal Ondřej </t>
  </si>
  <si>
    <t xml:space="preserve">Srba Stanislav </t>
  </si>
  <si>
    <t>H12</t>
  </si>
  <si>
    <t xml:space="preserve">Voříšek Jakub </t>
  </si>
  <si>
    <t xml:space="preserve">Švanda Ondřej </t>
  </si>
  <si>
    <t>TJ Štefanydes Polička</t>
  </si>
  <si>
    <t xml:space="preserve">Němec David </t>
  </si>
  <si>
    <t xml:space="preserve">Demko Robert </t>
  </si>
  <si>
    <t xml:space="preserve">Glozar Petr </t>
  </si>
  <si>
    <t xml:space="preserve">Miča Marek </t>
  </si>
  <si>
    <t xml:space="preserve">Očko Dominik </t>
  </si>
  <si>
    <t xml:space="preserve">Nagy Ladislav </t>
  </si>
  <si>
    <t>QCC České Budějovice</t>
  </si>
  <si>
    <t xml:space="preserve">Nytra Ondřej </t>
  </si>
  <si>
    <t xml:space="preserve">Stinka Jakub </t>
  </si>
  <si>
    <t xml:space="preserve">Reljič Michael </t>
  </si>
  <si>
    <t>ŠK Sokol Vyšehrad</t>
  </si>
  <si>
    <t xml:space="preserve">Barák David </t>
  </si>
  <si>
    <t xml:space="preserve">Halamíček Radek </t>
  </si>
  <si>
    <t xml:space="preserve">Krejčok Tobiáš </t>
  </si>
  <si>
    <t xml:space="preserve">Polanský Adam Luboš </t>
  </si>
  <si>
    <t xml:space="preserve">Jun Rudolf </t>
  </si>
  <si>
    <t>TJ CHS Chotěboř</t>
  </si>
  <si>
    <t xml:space="preserve">Hložek David </t>
  </si>
  <si>
    <t>ŠK 64 Plzeň</t>
  </si>
  <si>
    <t xml:space="preserve">Zavadil Matyáš </t>
  </si>
  <si>
    <t xml:space="preserve">Hrabal Matěj </t>
  </si>
  <si>
    <t xml:space="preserve">Martirosyan Ara </t>
  </si>
  <si>
    <t xml:space="preserve">Fojt Petr </t>
  </si>
  <si>
    <t xml:space="preserve">Kopec Ladislav </t>
  </si>
  <si>
    <t>TJ Ostrava</t>
  </si>
  <si>
    <t xml:space="preserve">Pavlíček Lukáš </t>
  </si>
  <si>
    <t xml:space="preserve">Szotkowski David </t>
  </si>
  <si>
    <t>H10</t>
  </si>
  <si>
    <t xml:space="preserve">Stalmach Richard </t>
  </si>
  <si>
    <t xml:space="preserve">Skýpala Ondřej </t>
  </si>
  <si>
    <t>TJ AERO Odolena Voda</t>
  </si>
  <si>
    <t xml:space="preserve">Gnojek Petr </t>
  </si>
  <si>
    <t xml:space="preserve">Nguyen Thai Dai Vinh </t>
  </si>
  <si>
    <t xml:space="preserve">Přibyl Viktor </t>
  </si>
  <si>
    <t xml:space="preserve">Hrbek Štěpán </t>
  </si>
  <si>
    <t>ŠK ERA Poštovní spořitelna</t>
  </si>
  <si>
    <t xml:space="preserve">Neumann Filip </t>
  </si>
  <si>
    <t xml:space="preserve">Frank Adam </t>
  </si>
  <si>
    <t xml:space="preserve">Vojta Jakub </t>
  </si>
  <si>
    <t xml:space="preserve">Mach Petr </t>
  </si>
  <si>
    <t xml:space="preserve">Jareš Michal </t>
  </si>
  <si>
    <t>Šachový spolek Železné hory</t>
  </si>
  <si>
    <t xml:space="preserve">Hák David </t>
  </si>
  <si>
    <t xml:space="preserve">Vantuch Lucian </t>
  </si>
  <si>
    <t xml:space="preserve">Petříček Lukáš </t>
  </si>
  <si>
    <t xml:space="preserve">Večeřa Dominik </t>
  </si>
  <si>
    <t>Sokol Postoupky</t>
  </si>
  <si>
    <t xml:space="preserve">Kolář Jan </t>
  </si>
  <si>
    <t>DDM+TJ Mohelnice</t>
  </si>
  <si>
    <t xml:space="preserve">Neděla Adam </t>
  </si>
  <si>
    <t>TJ Slovan Havířov</t>
  </si>
  <si>
    <t xml:space="preserve">Faja Vilém </t>
  </si>
  <si>
    <t xml:space="preserve">Rousek Jan </t>
  </si>
  <si>
    <t xml:space="preserve">Hlavina Matouš </t>
  </si>
  <si>
    <t>Sokol Nebušice</t>
  </si>
  <si>
    <t xml:space="preserve">Kureš Michael </t>
  </si>
  <si>
    <t xml:space="preserve">Gřes Michal </t>
  </si>
  <si>
    <t xml:space="preserve">Blaha Lukáš </t>
  </si>
  <si>
    <t>ŠK 1921 Zábřeh</t>
  </si>
  <si>
    <t xml:space="preserve">Řezníček Patrik </t>
  </si>
  <si>
    <t>D16</t>
  </si>
  <si>
    <t xml:space="preserve">Pýchová Nela </t>
  </si>
  <si>
    <t xml:space="preserve">Jánská Jitka </t>
  </si>
  <si>
    <t xml:space="preserve">Beluská Tereza </t>
  </si>
  <si>
    <t xml:space="preserve">Kaňáková Natálie </t>
  </si>
  <si>
    <t xml:space="preserve">Tajovská Martina </t>
  </si>
  <si>
    <t>Sokol Buštěhrad</t>
  </si>
  <si>
    <t xml:space="preserve">Brunová Blanka </t>
  </si>
  <si>
    <t>ŠK Karlovy Vary</t>
  </si>
  <si>
    <t xml:space="preserve">Němcová Kamila </t>
  </si>
  <si>
    <t xml:space="preserve">Nová Michaela </t>
  </si>
  <si>
    <t xml:space="preserve">Kubošová Jana </t>
  </si>
  <si>
    <t xml:space="preserve">Zlámaná Anna </t>
  </si>
  <si>
    <t xml:space="preserve">Vlková Anežka </t>
  </si>
  <si>
    <t xml:space="preserve">Bierská Adéla </t>
  </si>
  <si>
    <t xml:space="preserve">Hartingerová Martina </t>
  </si>
  <si>
    <t>TJ Libina</t>
  </si>
  <si>
    <t xml:space="preserve">Kocí Tereza </t>
  </si>
  <si>
    <t xml:space="preserve">Volaninová Šárka </t>
  </si>
  <si>
    <t xml:space="preserve">Pokorná Jana </t>
  </si>
  <si>
    <t xml:space="preserve">Kalinová Eliška </t>
  </si>
  <si>
    <t>ŠK Spartak Ústí nad Labem</t>
  </si>
  <si>
    <t xml:space="preserve">Jeřábková Julia </t>
  </si>
  <si>
    <t xml:space="preserve">Zemenová Veronika </t>
  </si>
  <si>
    <t>D14</t>
  </si>
  <si>
    <t xml:space="preserve">Gřesová Zuzana </t>
  </si>
  <si>
    <t xml:space="preserve">Kopcová Ludmila </t>
  </si>
  <si>
    <t xml:space="preserve">Vítová Anna </t>
  </si>
  <si>
    <t>Sokol Hradec Králové</t>
  </si>
  <si>
    <t xml:space="preserve">Němcová Karin </t>
  </si>
  <si>
    <t xml:space="preserve">Ambrožová Lucie </t>
  </si>
  <si>
    <t xml:space="preserve">Vilímová Julie </t>
  </si>
  <si>
    <t xml:space="preserve">Tůmová Anna </t>
  </si>
  <si>
    <t xml:space="preserve">Koucha Maryam Amina </t>
  </si>
  <si>
    <t xml:space="preserve">Přibylová Sofie </t>
  </si>
  <si>
    <t xml:space="preserve">Kořenová Magdaléna </t>
  </si>
  <si>
    <t xml:space="preserve">Vavřínková Eliška </t>
  </si>
  <si>
    <t xml:space="preserve">Vašková Marie </t>
  </si>
  <si>
    <t xml:space="preserve">Matošková Monika </t>
  </si>
  <si>
    <t xml:space="preserve">Encinas Michelle Diane </t>
  </si>
  <si>
    <t xml:space="preserve">Kratochvílová Kristýna </t>
  </si>
  <si>
    <t>ŠK ORTEX-RETA Hradec Králové</t>
  </si>
  <si>
    <t xml:space="preserve">Schwarzová Natálie </t>
  </si>
  <si>
    <t xml:space="preserve">Remešová Karolína </t>
  </si>
  <si>
    <t>Sokol Vrbno p/P</t>
  </si>
  <si>
    <t xml:space="preserve">Postránecká Zuzana </t>
  </si>
  <si>
    <t xml:space="preserve">Vaňharová Lucie </t>
  </si>
  <si>
    <t xml:space="preserve">Bartošová Hana </t>
  </si>
  <si>
    <t>D12</t>
  </si>
  <si>
    <t>Šachy Zastávka</t>
  </si>
  <si>
    <t>Spartak Adamov</t>
  </si>
  <si>
    <t>Šachový oddíl Figurka Říčany</t>
  </si>
  <si>
    <t>Mezinárodní šachová škola Interches</t>
  </si>
  <si>
    <t>ŠK Svitavy</t>
  </si>
  <si>
    <t xml:space="preserve">Laurincová Kristýna </t>
  </si>
  <si>
    <t xml:space="preserve">Píšová Petra </t>
  </si>
  <si>
    <t xml:space="preserve">Koubová Anna Marie </t>
  </si>
  <si>
    <t xml:space="preserve">Vavřínková Anna </t>
  </si>
  <si>
    <t xml:space="preserve">Richterová Julie </t>
  </si>
  <si>
    <t xml:space="preserve">Gárská Lenka </t>
  </si>
  <si>
    <t xml:space="preserve">Dvořáková Olga </t>
  </si>
  <si>
    <t xml:space="preserve">Otrubová Kristýna </t>
  </si>
  <si>
    <t xml:space="preserve">Beranová Karin </t>
  </si>
  <si>
    <t xml:space="preserve">Málková Adriana </t>
  </si>
  <si>
    <t xml:space="preserve">Kořenová Karolína </t>
  </si>
  <si>
    <t xml:space="preserve">Marková Kristýna </t>
  </si>
  <si>
    <t xml:space="preserve">Pilná Jitka </t>
  </si>
  <si>
    <t xml:space="preserve">Všetulová Viktorie </t>
  </si>
  <si>
    <t xml:space="preserve">Janotková Kateřina </t>
  </si>
  <si>
    <t xml:space="preserve">Stinková Aneta </t>
  </si>
  <si>
    <t xml:space="preserve">Jordová Zdeňka </t>
  </si>
  <si>
    <t xml:space="preserve">Pospíšilová Karla </t>
  </si>
  <si>
    <t xml:space="preserve">Pavlíčková Tereza </t>
  </si>
  <si>
    <t>D10</t>
  </si>
  <si>
    <t xml:space="preserve">Lhotská Anna </t>
  </si>
  <si>
    <t xml:space="preserve">Šťastná Martina </t>
  </si>
  <si>
    <t xml:space="preserve">Fizerová Lucie </t>
  </si>
  <si>
    <t xml:space="preserve">Marešová Michaela </t>
  </si>
  <si>
    <t xml:space="preserve">Pastrnková Kateřina </t>
  </si>
  <si>
    <t xml:space="preserve">Strnadová Monika </t>
  </si>
  <si>
    <t xml:space="preserve">Habinová Alice </t>
  </si>
  <si>
    <t xml:space="preserve">Dudová Pavlína </t>
  </si>
  <si>
    <t xml:space="preserve">Vaňková Marie </t>
  </si>
  <si>
    <t xml:space="preserve">Nesporá Taťána </t>
  </si>
  <si>
    <t xml:space="preserve">Růžičková Ema </t>
  </si>
  <si>
    <t xml:space="preserve">Nováková Barbora </t>
  </si>
  <si>
    <t>ŠK Tachov</t>
  </si>
  <si>
    <t xml:space="preserve">Baštincová Hana </t>
  </si>
  <si>
    <t xml:space="preserve">Krumpholcová Marie </t>
  </si>
  <si>
    <t>ŠK Dvorec</t>
  </si>
  <si>
    <t xml:space="preserve">Szusciková Natálie </t>
  </si>
  <si>
    <t xml:space="preserve">Vavřínková Marie </t>
  </si>
  <si>
    <t xml:space="preserve">Nagyová Daniela </t>
  </si>
  <si>
    <t xml:space="preserve">Karpecká Marie </t>
  </si>
  <si>
    <t>ŠK Řevnice</t>
  </si>
  <si>
    <t xml:space="preserve">Michálková Viktorie Nela </t>
  </si>
  <si>
    <t>ŠK Caissa Třebíč</t>
  </si>
  <si>
    <t xml:space="preserve">Brabencová Aneta </t>
  </si>
  <si>
    <t xml:space="preserve">Šulcová Tereza </t>
  </si>
  <si>
    <t>H8</t>
  </si>
  <si>
    <t>Body KTCM</t>
  </si>
  <si>
    <t>D8</t>
  </si>
  <si>
    <t>JM</t>
  </si>
  <si>
    <t>MS</t>
  </si>
  <si>
    <t>StČ</t>
  </si>
  <si>
    <t>Pha</t>
  </si>
  <si>
    <t>Par</t>
  </si>
  <si>
    <t>Úst</t>
  </si>
  <si>
    <t>KH</t>
  </si>
  <si>
    <t>Lib</t>
  </si>
  <si>
    <t>Zlín</t>
  </si>
  <si>
    <t>Olm</t>
  </si>
  <si>
    <t>Vys</t>
  </si>
  <si>
    <t>JČ</t>
  </si>
  <si>
    <t>Plz</t>
  </si>
  <si>
    <t>KV</t>
  </si>
  <si>
    <t>D18</t>
  </si>
  <si>
    <t>KTCM - rozdělení dotací na rok 2015</t>
  </si>
  <si>
    <t>Typ</t>
  </si>
  <si>
    <t>U18</t>
  </si>
  <si>
    <t>Beskydska Sachova Skola Z.S.</t>
  </si>
  <si>
    <t>U20</t>
  </si>
  <si>
    <t>Sk Ad Jicin</t>
  </si>
  <si>
    <t>Sk Sokol Klatovy</t>
  </si>
  <si>
    <t>Tj Kosutka Plzen O.S.</t>
  </si>
  <si>
    <t>Sk Sklo-Bohemia Svetla N.Saz.</t>
  </si>
  <si>
    <t>2222 Sk Polabiny</t>
  </si>
  <si>
    <t>Sk Lipa</t>
  </si>
  <si>
    <t>Sk Vysoke Myto</t>
  </si>
  <si>
    <t>Sk Stare Mesto</t>
  </si>
  <si>
    <t>Interchess</t>
  </si>
  <si>
    <t>Sachy Zastavka</t>
  </si>
  <si>
    <t>Tj Sokol Lazne Velke Losiny</t>
  </si>
  <si>
    <t>Zbrojovka Vsetin</t>
  </si>
  <si>
    <t>Tj Bohemians Praha</t>
  </si>
  <si>
    <t>Sachovy Klub Lokomotiva Brno,</t>
  </si>
  <si>
    <t>Sk Teplice</t>
  </si>
  <si>
    <t>Tj Praha-Pankrac</t>
  </si>
  <si>
    <t>Sk Spartak Usti Nad Labem</t>
  </si>
  <si>
    <t>Sk Praha-Smichov</t>
  </si>
  <si>
    <t>Tj Slavia Hradec Kralove</t>
  </si>
  <si>
    <t xml:space="preserve">Fuskova Martina </t>
  </si>
  <si>
    <t xml:space="preserve">Richterova Natasa </t>
  </si>
  <si>
    <t xml:space="preserve">Janska Jitka </t>
  </si>
  <si>
    <t xml:space="preserve">Kanakova Natalie </t>
  </si>
  <si>
    <t xml:space="preserve">Sroubova Lenka </t>
  </si>
  <si>
    <t xml:space="preserve">Suchomelova Simona </t>
  </si>
  <si>
    <t xml:space="preserve">Nova Michaela </t>
  </si>
  <si>
    <t xml:space="preserve">Beluska Tereza </t>
  </si>
  <si>
    <t xml:space="preserve">Rojikova Lenka </t>
  </si>
  <si>
    <t xml:space="preserve">Sabolova Kristyna </t>
  </si>
  <si>
    <t xml:space="preserve">Ambrozova Lucie </t>
  </si>
  <si>
    <t xml:space="preserve">Zemkova Klara </t>
  </si>
  <si>
    <t xml:space="preserve">Gresova Zuzana </t>
  </si>
  <si>
    <t xml:space="preserve">Dumkova Daniela </t>
  </si>
  <si>
    <t xml:space="preserve">Luzikova Nicola </t>
  </si>
  <si>
    <t xml:space="preserve">Volaninova Sarka </t>
  </si>
  <si>
    <t xml:space="preserve">Bierska Adela </t>
  </si>
  <si>
    <t xml:space="preserve">Mackova Veronika </t>
  </si>
  <si>
    <t xml:space="preserve">Koci Tereza </t>
  </si>
  <si>
    <t xml:space="preserve">Stranska Kamila </t>
  </si>
  <si>
    <t xml:space="preserve">Homolkova Ivana </t>
  </si>
  <si>
    <t xml:space="preserve">Kopecka Eva </t>
  </si>
  <si>
    <t xml:space="preserve">Valterova Veronika </t>
  </si>
  <si>
    <t xml:space="preserve">Pham Thi Erika Tra My </t>
  </si>
  <si>
    <t xml:space="preserve">Richterova Julie </t>
  </si>
  <si>
    <t xml:space="preserve">Vlckova Katerina </t>
  </si>
  <si>
    <t>Pha 4x</t>
  </si>
  <si>
    <t>StČ 2x</t>
  </si>
  <si>
    <t>JM 1x</t>
  </si>
  <si>
    <t>MS 3x</t>
  </si>
  <si>
    <t>Pha 1x</t>
  </si>
  <si>
    <t>Par 2x</t>
  </si>
  <si>
    <t>KH 2x</t>
  </si>
  <si>
    <t>Par 3x</t>
  </si>
  <si>
    <t>MS 4x</t>
  </si>
  <si>
    <t>Lib 1x</t>
  </si>
  <si>
    <t>JČ 1x</t>
  </si>
  <si>
    <t>Olm 1x</t>
  </si>
  <si>
    <t>Úst 1x</t>
  </si>
  <si>
    <t>Vys 1x</t>
  </si>
  <si>
    <t>Zlín 3x</t>
  </si>
  <si>
    <t>Plz 2x</t>
  </si>
  <si>
    <t>JČ 2x</t>
  </si>
  <si>
    <t>JM 3x</t>
  </si>
  <si>
    <t>KH 1x</t>
  </si>
  <si>
    <t>KV 1x</t>
  </si>
  <si>
    <t>Pha 2x</t>
  </si>
  <si>
    <t>StČ 1x</t>
  </si>
  <si>
    <t>JM 5x</t>
  </si>
  <si>
    <t>MS 8x</t>
  </si>
  <si>
    <t>Plz 1x</t>
  </si>
  <si>
    <t>Olm 2x</t>
  </si>
  <si>
    <t>Par 1x</t>
  </si>
  <si>
    <t>Pha 5x</t>
  </si>
  <si>
    <t>Zlín 2x</t>
  </si>
  <si>
    <t>StČ 6x</t>
  </si>
  <si>
    <t>Zlín 1x</t>
  </si>
  <si>
    <t>KV 2x</t>
  </si>
  <si>
    <t>StČ 3x</t>
  </si>
  <si>
    <t>JM 2x</t>
  </si>
  <si>
    <t>Plz 3x</t>
  </si>
  <si>
    <t>Vys 2x</t>
  </si>
  <si>
    <t>MS 5x</t>
  </si>
  <si>
    <t>Vys 3x</t>
  </si>
  <si>
    <t>Podíl dle výsledků</t>
  </si>
  <si>
    <t>kraje</t>
  </si>
  <si>
    <t>Body za výsledky celkem</t>
  </si>
  <si>
    <t xml:space="preserve">280000 / 725 = </t>
  </si>
  <si>
    <t>částka na výsledkový bod</t>
  </si>
  <si>
    <t>Chlapci</t>
  </si>
  <si>
    <t>Dívky</t>
  </si>
  <si>
    <t>1xH18 + 1xH16 + 3xH14 + 5xH12 + 3xH10 + 3xD18 + 1xD16 + 1xD14 + 3xD12 + 2xD10</t>
  </si>
  <si>
    <t>3xH18 + 4xH16 + 4xH14 + 8xH12 + 8xH10 + 5xD18 + 3xD16 + 3xD14 + 3xD12 + 3xD10</t>
  </si>
  <si>
    <t>1xH18 + 2xH16 + 1xH14 + 1xH12 + 2xH10 + 6xD16 + 2xD14 + 3xD12 +3xD10</t>
  </si>
  <si>
    <t>1xH18 + 4xH16 + 2xH14 + 1xH12 + 5xH10 + 1xD18 + 1xD16 + 5xD14 + 1xD12 + 1xD10</t>
  </si>
  <si>
    <t>2xH18 + 3xH16+ 2xH14 + 3xH12 + 1xH10 + 1xD18 + 1xD16 + 1xD14 + 2xD12 + 1xD10</t>
  </si>
  <si>
    <t>1xH18 + 1xH16 + 1xH12 + 1xD18 + 1xD16</t>
  </si>
  <si>
    <t>2xH16 + 1xH14 + 1xH12 + 1xD18 + 2xD14</t>
  </si>
  <si>
    <t>1xH16 + 1xH14</t>
  </si>
  <si>
    <t>1xH16 + 1xH14 + 3xD18 + 1xD16 + 2xD10</t>
  </si>
  <si>
    <t>3xH16 + 3xH14 + 2xH10 + 2xD18 + 1xD16 + 3xD14 + 3xD12 + 2xD10</t>
  </si>
  <si>
    <t>1xH16 + 1xH14 + 1xH12 + 2xH10 + 2xD16 + 2xD10</t>
  </si>
  <si>
    <t>1xH16 + 2xH14 + 2xH12 + 1xH10 + 1xD14 + 1xD12 + 2xD10</t>
  </si>
  <si>
    <t>2xH14 + 1xH12 + 1xD18 + 1xD16 + 2xD14 + 1xD12 + 3xD10</t>
  </si>
  <si>
    <t>1xH14 + 1xD16 + 2xD12</t>
  </si>
  <si>
    <t>Výsledkové body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</si>
</sst>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164" formatCode="#,##0.00\ &quot;Kč&quot;"/>
    <numFmt numFmtId="165" formatCode="0.0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6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6" fontId="0" fillId="0" borderId="1" xfId="0" applyNumberForma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6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6" fontId="0" fillId="0" borderId="2" xfId="0" applyNumberForma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6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6" fontId="0" fillId="0" borderId="3" xfId="0" applyNumberForma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6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6" fontId="3" fillId="0" borderId="4" xfId="0" applyNumberFormat="1" applyFont="1" applyBorder="1"/>
    <xf numFmtId="0" fontId="3" fillId="0" borderId="0" xfId="0" applyFont="1"/>
    <xf numFmtId="0" fontId="4" fillId="0" borderId="0" xfId="0" applyFont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5" fontId="0" fillId="0" borderId="0" xfId="0" applyNumberFormat="1"/>
    <xf numFmtId="0" fontId="8" fillId="2" borderId="5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0" fontId="10" fillId="3" borderId="5" xfId="0" applyFont="1" applyFill="1" applyBorder="1"/>
    <xf numFmtId="0" fontId="9" fillId="3" borderId="5" xfId="0" applyFont="1" applyFill="1" applyBorder="1" applyAlignment="1">
      <alignment horizontal="right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0" fillId="0" borderId="6" xfId="0" applyBorder="1"/>
    <xf numFmtId="165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6" borderId="0" xfId="0" applyFill="1"/>
    <xf numFmtId="1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0" fontId="5" fillId="3" borderId="6" xfId="0" applyFont="1" applyFill="1" applyBorder="1"/>
    <xf numFmtId="165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4" xfId="0" applyFont="1" applyBorder="1"/>
    <xf numFmtId="6" fontId="0" fillId="0" borderId="14" xfId="0" applyNumberFormat="1" applyBorder="1" applyAlignment="1">
      <alignment horizontal="right"/>
    </xf>
    <xf numFmtId="6" fontId="0" fillId="0" borderId="15" xfId="0" applyNumberFormat="1" applyBorder="1" applyAlignment="1">
      <alignment horizontal="right"/>
    </xf>
    <xf numFmtId="6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6" fontId="11" fillId="0" borderId="11" xfId="0" applyNumberFormat="1" applyFont="1" applyBorder="1"/>
    <xf numFmtId="6" fontId="11" fillId="0" borderId="12" xfId="0" applyNumberFormat="1" applyFont="1" applyBorder="1"/>
    <xf numFmtId="6" fontId="11" fillId="0" borderId="13" xfId="0" applyNumberFormat="1" applyFont="1" applyBorder="1"/>
    <xf numFmtId="0" fontId="9" fillId="0" borderId="0" xfId="0" applyFont="1" applyFill="1" applyBorder="1"/>
    <xf numFmtId="1" fontId="0" fillId="0" borderId="0" xfId="0" applyNumberFormat="1"/>
    <xf numFmtId="0" fontId="1" fillId="0" borderId="0" xfId="0" applyFont="1" applyAlignment="1">
      <alignment horizontal="right"/>
    </xf>
    <xf numFmtId="0" fontId="3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chess-results.com/tnr158507.aspx?lan=5&amp;art=9&amp;fed=CZE&amp;turdet=YES&amp;wi=984&amp;snr=12" TargetMode="External"/><Relationship Id="rId3" Type="http://schemas.openxmlformats.org/officeDocument/2006/relationships/hyperlink" Target="http://chess-results.com/tnr158507.aspx?lan=5&amp;art=9&amp;fed=CZE&amp;turdet=YES&amp;wi=984&amp;snr=3" TargetMode="External"/><Relationship Id="rId7" Type="http://schemas.openxmlformats.org/officeDocument/2006/relationships/hyperlink" Target="http://chess-results.com/tnr158507.aspx?lan=5&amp;art=9&amp;fed=CZE&amp;turdet=YES&amp;wi=984&amp;snr=4" TargetMode="External"/><Relationship Id="rId2" Type="http://schemas.openxmlformats.org/officeDocument/2006/relationships/hyperlink" Target="http://chess-results.com/tnr158507.aspx?lan=5&amp;art=9&amp;fed=CZE&amp;turdet=YES&amp;wi=984&amp;snr=9" TargetMode="External"/><Relationship Id="rId1" Type="http://schemas.openxmlformats.org/officeDocument/2006/relationships/hyperlink" Target="http://chess-results.com/tnr158507.aspx?lan=5&amp;art=9&amp;fed=CZE&amp;turdet=YES&amp;wi=984&amp;snr=6" TargetMode="External"/><Relationship Id="rId6" Type="http://schemas.openxmlformats.org/officeDocument/2006/relationships/hyperlink" Target="http://chess-results.com/tnr158507.aspx?lan=5&amp;art=9&amp;fed=CZE&amp;turdet=YES&amp;wi=984&amp;snr=5" TargetMode="External"/><Relationship Id="rId5" Type="http://schemas.openxmlformats.org/officeDocument/2006/relationships/hyperlink" Target="http://chess-results.com/tnr158507.aspx?lan=5&amp;art=9&amp;fed=CZE&amp;turdet=YES&amp;wi=984&amp;snr=10" TargetMode="External"/><Relationship Id="rId4" Type="http://schemas.openxmlformats.org/officeDocument/2006/relationships/hyperlink" Target="http://chess-results.com/tnr158507.aspx?lan=5&amp;art=9&amp;fed=CZE&amp;turdet=YES&amp;wi=984&amp;snr=2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workbookViewId="0">
      <selection activeCell="E23" sqref="E23"/>
    </sheetView>
  </sheetViews>
  <sheetFormatPr defaultRowHeight="15"/>
  <cols>
    <col min="2" max="2" width="23.28515625" customWidth="1"/>
    <col min="3" max="3" width="12.7109375" bestFit="1" customWidth="1"/>
    <col min="4" max="4" width="75.28515625" customWidth="1"/>
    <col min="5" max="5" width="15.85546875" customWidth="1"/>
    <col min="6" max="6" width="11" bestFit="1" customWidth="1"/>
    <col min="7" max="7" width="9.85546875" bestFit="1" customWidth="1"/>
    <col min="8" max="8" width="15.5703125" customWidth="1"/>
    <col min="9" max="9" width="14.7109375" customWidth="1"/>
  </cols>
  <sheetData>
    <row r="1" spans="1:9" ht="18.75">
      <c r="A1" s="1"/>
      <c r="B1" s="2" t="s">
        <v>341</v>
      </c>
      <c r="G1" s="3"/>
      <c r="H1" s="4"/>
    </row>
    <row r="2" spans="1:9" ht="15.75" thickBot="1">
      <c r="A2" s="1"/>
      <c r="B2" s="1"/>
      <c r="G2" s="3"/>
      <c r="H2" s="4"/>
    </row>
    <row r="3" spans="1:9" ht="15.75" thickBot="1">
      <c r="B3" s="1" t="s">
        <v>1</v>
      </c>
      <c r="C3" s="1" t="s">
        <v>2</v>
      </c>
      <c r="D3" s="1" t="s">
        <v>3</v>
      </c>
      <c r="E3" s="78" t="s">
        <v>450</v>
      </c>
      <c r="G3" s="5" t="s">
        <v>4</v>
      </c>
      <c r="H3" s="5" t="s">
        <v>429</v>
      </c>
      <c r="I3" s="71" t="s">
        <v>6</v>
      </c>
    </row>
    <row r="4" spans="1:9">
      <c r="B4" s="6" t="s">
        <v>7</v>
      </c>
      <c r="C4" s="7">
        <v>22</v>
      </c>
      <c r="D4" s="8" t="s">
        <v>439</v>
      </c>
      <c r="E4" s="79">
        <f>H26+H31+H47+H59+H66+H79+H85+H94+H103+H110</f>
        <v>82</v>
      </c>
      <c r="G4" s="65">
        <v>30000</v>
      </c>
      <c r="H4" s="68">
        <f>$F$19*E4</f>
        <v>31668.965517241377</v>
      </c>
      <c r="I4" s="72">
        <f>G4+H4</f>
        <v>61668.965517241377</v>
      </c>
    </row>
    <row r="5" spans="1:9">
      <c r="B5" s="12" t="s">
        <v>9</v>
      </c>
      <c r="C5" s="13">
        <v>21</v>
      </c>
      <c r="D5" s="8" t="s">
        <v>438</v>
      </c>
      <c r="E5" s="80">
        <f>H25+H33+H43+H54+H65+H81+H96+H102+H114</f>
        <v>99</v>
      </c>
      <c r="G5" s="66">
        <v>30000</v>
      </c>
      <c r="H5" s="69">
        <f t="shared" ref="H5:H17" si="0">$F$19*E5</f>
        <v>38234.482758620688</v>
      </c>
      <c r="I5" s="73">
        <f t="shared" ref="I5:I17" si="1">G5+H5</f>
        <v>68234.482758620696</v>
      </c>
    </row>
    <row r="6" spans="1:9">
      <c r="B6" s="12" t="s">
        <v>11</v>
      </c>
      <c r="C6" s="13">
        <v>10</v>
      </c>
      <c r="D6" s="8" t="s">
        <v>447</v>
      </c>
      <c r="E6" s="80">
        <f>H39+H42+H58+H68+H97+H109+H111</f>
        <v>38</v>
      </c>
      <c r="G6" s="66">
        <v>30000</v>
      </c>
      <c r="H6" s="69">
        <f t="shared" si="0"/>
        <v>14675.862068965516</v>
      </c>
      <c r="I6" s="73">
        <f t="shared" si="1"/>
        <v>44675.862068965514</v>
      </c>
    </row>
    <row r="7" spans="1:9">
      <c r="B7" s="12" t="s">
        <v>13</v>
      </c>
      <c r="C7" s="13">
        <v>11</v>
      </c>
      <c r="D7" s="8" t="s">
        <v>448</v>
      </c>
      <c r="E7" s="80">
        <f>H41+H61+H73+H82+H98+H106+H113</f>
        <v>49</v>
      </c>
      <c r="G7" s="66">
        <v>30000</v>
      </c>
      <c r="H7" s="69">
        <f t="shared" si="0"/>
        <v>18924.137931034482</v>
      </c>
      <c r="I7" s="73">
        <f t="shared" si="1"/>
        <v>48924.137931034478</v>
      </c>
    </row>
    <row r="8" spans="1:9">
      <c r="B8" s="12" t="s">
        <v>15</v>
      </c>
      <c r="C8" s="13">
        <v>4</v>
      </c>
      <c r="D8" s="8" t="s">
        <v>449</v>
      </c>
      <c r="E8" s="80">
        <f>H53+H84+H105</f>
        <v>13</v>
      </c>
      <c r="G8" s="66">
        <v>30000</v>
      </c>
      <c r="H8" s="69">
        <f t="shared" si="0"/>
        <v>5020.6896551724139</v>
      </c>
      <c r="I8" s="73">
        <f t="shared" si="1"/>
        <v>35020.689655172413</v>
      </c>
    </row>
    <row r="9" spans="1:9">
      <c r="B9" s="12" t="s">
        <v>17</v>
      </c>
      <c r="C9" s="13">
        <v>5</v>
      </c>
      <c r="D9" s="8" t="s">
        <v>441</v>
      </c>
      <c r="E9" s="80">
        <f>H28+H37+H60+H80+H91</f>
        <v>13</v>
      </c>
      <c r="G9" s="66">
        <v>30000</v>
      </c>
      <c r="H9" s="69">
        <f t="shared" si="0"/>
        <v>5020.6896551724139</v>
      </c>
      <c r="I9" s="73">
        <f t="shared" si="1"/>
        <v>35020.689655172413</v>
      </c>
    </row>
    <row r="10" spans="1:9">
      <c r="B10" s="12" t="s">
        <v>19</v>
      </c>
      <c r="C10" s="13">
        <v>2</v>
      </c>
      <c r="D10" s="8" t="s">
        <v>443</v>
      </c>
      <c r="E10" s="80">
        <f>H34+H48</f>
        <v>5</v>
      </c>
      <c r="G10" s="66">
        <v>30000</v>
      </c>
      <c r="H10" s="69">
        <f t="shared" si="0"/>
        <v>1931.0344827586207</v>
      </c>
      <c r="I10" s="73">
        <f t="shared" si="1"/>
        <v>31931.03448275862</v>
      </c>
    </row>
    <row r="11" spans="1:9">
      <c r="B11" s="12" t="s">
        <v>21</v>
      </c>
      <c r="C11" s="13">
        <v>7</v>
      </c>
      <c r="D11" s="8" t="s">
        <v>442</v>
      </c>
      <c r="E11" s="80">
        <f>H29+H46+H63+H76+H93</f>
        <v>33</v>
      </c>
      <c r="G11" s="66">
        <v>30000</v>
      </c>
      <c r="H11" s="69">
        <f t="shared" si="0"/>
        <v>12744.827586206897</v>
      </c>
      <c r="I11" s="73">
        <f t="shared" si="1"/>
        <v>42744.827586206899</v>
      </c>
    </row>
    <row r="12" spans="1:9">
      <c r="B12" s="12" t="s">
        <v>23</v>
      </c>
      <c r="C12" s="13">
        <v>17</v>
      </c>
      <c r="D12" s="8" t="s">
        <v>440</v>
      </c>
      <c r="E12" s="80">
        <f>H27+H30+H49+H55+H67+H75+H86+H100+H107+H119</f>
        <v>56</v>
      </c>
      <c r="G12" s="66">
        <v>30000</v>
      </c>
      <c r="H12" s="69">
        <f t="shared" si="0"/>
        <v>21627.586206896551</v>
      </c>
      <c r="I12" s="73">
        <f t="shared" si="1"/>
        <v>51627.586206896551</v>
      </c>
    </row>
    <row r="13" spans="1:9">
      <c r="B13" s="12" t="s">
        <v>25</v>
      </c>
      <c r="C13" s="13">
        <v>8</v>
      </c>
      <c r="D13" s="8" t="s">
        <v>444</v>
      </c>
      <c r="E13" s="80">
        <f>H35+H52+H74+H90+H118</f>
        <v>17</v>
      </c>
      <c r="G13" s="66">
        <v>30000</v>
      </c>
      <c r="H13" s="69">
        <f t="shared" si="0"/>
        <v>6565.5172413793098</v>
      </c>
      <c r="I13" s="73">
        <f t="shared" si="1"/>
        <v>36565.517241379312</v>
      </c>
    </row>
    <row r="14" spans="1:9">
      <c r="B14" s="12" t="s">
        <v>27</v>
      </c>
      <c r="C14" s="13">
        <v>23</v>
      </c>
      <c r="D14" s="8" t="s">
        <v>436</v>
      </c>
      <c r="E14" s="80">
        <f>H23+H40+H50+H56+H69+H78+H89+H99+H104+H115</f>
        <v>71</v>
      </c>
      <c r="G14" s="66">
        <v>30000</v>
      </c>
      <c r="H14" s="69">
        <f t="shared" si="0"/>
        <v>27420.689655172413</v>
      </c>
      <c r="I14" s="73">
        <f t="shared" si="1"/>
        <v>57420.689655172413</v>
      </c>
    </row>
    <row r="15" spans="1:9">
      <c r="B15" s="12" t="s">
        <v>29</v>
      </c>
      <c r="C15" s="13">
        <v>19</v>
      </c>
      <c r="D15" s="8" t="s">
        <v>445</v>
      </c>
      <c r="E15" s="80">
        <f>H36+H44+H70+H77+H87+H95+H108+H116</f>
        <v>43</v>
      </c>
      <c r="G15" s="66">
        <v>30000</v>
      </c>
      <c r="H15" s="69">
        <f t="shared" si="0"/>
        <v>16606.896551724138</v>
      </c>
      <c r="I15" s="73">
        <f t="shared" si="1"/>
        <v>46606.896551724138</v>
      </c>
    </row>
    <row r="16" spans="1:9">
      <c r="B16" s="12" t="s">
        <v>31</v>
      </c>
      <c r="C16" s="13">
        <v>9</v>
      </c>
      <c r="D16" s="8" t="s">
        <v>446</v>
      </c>
      <c r="E16" s="80">
        <f>H38+H51+H62+H71+H88+H117</f>
        <v>13</v>
      </c>
      <c r="G16" s="66">
        <v>30000</v>
      </c>
      <c r="H16" s="69">
        <f t="shared" si="0"/>
        <v>5020.6896551724139</v>
      </c>
      <c r="I16" s="73">
        <f t="shared" si="1"/>
        <v>35020.689655172413</v>
      </c>
    </row>
    <row r="17" spans="2:9" ht="15.75" thickBot="1">
      <c r="B17" s="17" t="s">
        <v>33</v>
      </c>
      <c r="C17" s="18">
        <v>44</v>
      </c>
      <c r="D17" s="8" t="s">
        <v>437</v>
      </c>
      <c r="E17" s="81">
        <f>H24+H32+H45+H57+H64+H72+H83+H92+H101+H112</f>
        <v>193</v>
      </c>
      <c r="G17" s="67">
        <v>30000</v>
      </c>
      <c r="H17" s="70">
        <f t="shared" si="0"/>
        <v>74537.931034482754</v>
      </c>
      <c r="I17" s="74">
        <f t="shared" si="1"/>
        <v>104537.93103448275</v>
      </c>
    </row>
    <row r="18" spans="2:9" ht="15.75" thickBot="1">
      <c r="G18" s="3"/>
      <c r="H18" s="4"/>
    </row>
    <row r="19" spans="2:9" ht="15.75" thickBot="1">
      <c r="B19" s="1" t="s">
        <v>35</v>
      </c>
      <c r="C19" s="22">
        <f>SUM(C4:C18)</f>
        <v>202</v>
      </c>
      <c r="D19" s="77" t="s">
        <v>433</v>
      </c>
      <c r="E19" s="5" t="s">
        <v>432</v>
      </c>
      <c r="F19" s="23">
        <f>280000/725</f>
        <v>386.20689655172413</v>
      </c>
      <c r="G19" s="24">
        <f>SUM(G4:G18)</f>
        <v>420000</v>
      </c>
      <c r="H19" s="25">
        <f>SUM(H4:H18)</f>
        <v>280000</v>
      </c>
      <c r="I19" s="26">
        <f>SUM(I4:I18)</f>
        <v>700000</v>
      </c>
    </row>
    <row r="20" spans="2:9">
      <c r="G20" s="3"/>
      <c r="H20" s="4"/>
    </row>
    <row r="21" spans="2:9">
      <c r="B21" s="27" t="s">
        <v>38</v>
      </c>
      <c r="C21" s="28" t="s">
        <v>39</v>
      </c>
      <c r="G21" s="3"/>
      <c r="H21" s="4"/>
    </row>
    <row r="22" spans="2:9">
      <c r="G22" s="3" t="s">
        <v>430</v>
      </c>
      <c r="H22" s="4"/>
    </row>
    <row r="23" spans="2:9">
      <c r="F23" t="s">
        <v>79</v>
      </c>
      <c r="G23" t="s">
        <v>393</v>
      </c>
      <c r="H23">
        <v>10</v>
      </c>
    </row>
    <row r="24" spans="2:9">
      <c r="G24" t="s">
        <v>394</v>
      </c>
      <c r="H24">
        <v>18</v>
      </c>
    </row>
    <row r="25" spans="2:9">
      <c r="G25" t="s">
        <v>412</v>
      </c>
      <c r="H25">
        <v>8</v>
      </c>
    </row>
    <row r="26" spans="2:9">
      <c r="G26" t="s">
        <v>395</v>
      </c>
      <c r="H26">
        <v>7</v>
      </c>
    </row>
    <row r="27" spans="2:9">
      <c r="G27" t="s">
        <v>396</v>
      </c>
      <c r="H27">
        <v>10</v>
      </c>
    </row>
    <row r="28" spans="2:9">
      <c r="G28" s="40" t="s">
        <v>403</v>
      </c>
      <c r="H28" s="40">
        <v>6</v>
      </c>
    </row>
    <row r="29" spans="2:9">
      <c r="F29" t="s">
        <v>80</v>
      </c>
      <c r="G29" t="s">
        <v>397</v>
      </c>
      <c r="H29">
        <v>14</v>
      </c>
    </row>
    <row r="30" spans="2:9">
      <c r="G30" t="s">
        <v>398</v>
      </c>
      <c r="H30">
        <v>12</v>
      </c>
    </row>
    <row r="31" spans="2:9">
      <c r="G31" t="s">
        <v>391</v>
      </c>
      <c r="H31">
        <v>16</v>
      </c>
    </row>
    <row r="32" spans="2:9">
      <c r="G32" t="s">
        <v>399</v>
      </c>
      <c r="H32">
        <v>12</v>
      </c>
    </row>
    <row r="33" spans="6:8">
      <c r="G33" t="s">
        <v>392</v>
      </c>
      <c r="H33">
        <v>7</v>
      </c>
    </row>
    <row r="34" spans="6:8">
      <c r="G34" t="s">
        <v>400</v>
      </c>
      <c r="H34">
        <v>3</v>
      </c>
    </row>
    <row r="35" spans="6:8">
      <c r="G35" t="s">
        <v>404</v>
      </c>
      <c r="H35">
        <v>2</v>
      </c>
    </row>
    <row r="36" spans="6:8">
      <c r="G36" t="s">
        <v>405</v>
      </c>
      <c r="H36">
        <v>5</v>
      </c>
    </row>
    <row r="37" spans="6:8">
      <c r="G37" t="s">
        <v>403</v>
      </c>
      <c r="H37">
        <v>2</v>
      </c>
    </row>
    <row r="38" spans="6:8">
      <c r="G38" t="s">
        <v>402</v>
      </c>
      <c r="H38">
        <v>1</v>
      </c>
    </row>
    <row r="39" spans="6:8">
      <c r="G39" t="s">
        <v>401</v>
      </c>
      <c r="H39">
        <v>1</v>
      </c>
    </row>
    <row r="40" spans="6:8">
      <c r="G40" t="s">
        <v>393</v>
      </c>
      <c r="H40">
        <v>1</v>
      </c>
    </row>
    <row r="41" spans="6:8">
      <c r="F41" t="s">
        <v>120</v>
      </c>
      <c r="G41" t="s">
        <v>406</v>
      </c>
      <c r="H41">
        <v>12</v>
      </c>
    </row>
    <row r="42" spans="6:8">
      <c r="G42" t="s">
        <v>407</v>
      </c>
      <c r="H42">
        <v>14</v>
      </c>
    </row>
    <row r="43" spans="6:8">
      <c r="G43" t="s">
        <v>412</v>
      </c>
      <c r="H43">
        <v>8</v>
      </c>
    </row>
    <row r="44" spans="6:8">
      <c r="G44" t="s">
        <v>405</v>
      </c>
      <c r="H44">
        <v>10</v>
      </c>
    </row>
    <row r="45" spans="6:8">
      <c r="G45" t="s">
        <v>399</v>
      </c>
      <c r="H45">
        <v>12</v>
      </c>
    </row>
    <row r="46" spans="6:8">
      <c r="G46" t="s">
        <v>409</v>
      </c>
      <c r="H46">
        <v>4</v>
      </c>
    </row>
    <row r="47" spans="6:8">
      <c r="G47" t="s">
        <v>411</v>
      </c>
      <c r="H47">
        <v>4</v>
      </c>
    </row>
    <row r="48" spans="6:8">
      <c r="G48" t="s">
        <v>400</v>
      </c>
      <c r="H48">
        <v>2</v>
      </c>
    </row>
    <row r="49" spans="6:8">
      <c r="G49" t="s">
        <v>396</v>
      </c>
      <c r="H49">
        <v>3</v>
      </c>
    </row>
    <row r="50" spans="6:8">
      <c r="G50" t="s">
        <v>408</v>
      </c>
      <c r="H50">
        <v>4</v>
      </c>
    </row>
    <row r="51" spans="6:8">
      <c r="G51" t="s">
        <v>402</v>
      </c>
      <c r="H51">
        <v>1</v>
      </c>
    </row>
    <row r="52" spans="6:8">
      <c r="G52" t="s">
        <v>404</v>
      </c>
      <c r="H52">
        <v>1</v>
      </c>
    </row>
    <row r="53" spans="6:8">
      <c r="G53" t="s">
        <v>410</v>
      </c>
      <c r="H53">
        <v>1</v>
      </c>
    </row>
    <row r="54" spans="6:8">
      <c r="F54" t="s">
        <v>160</v>
      </c>
      <c r="G54" t="s">
        <v>412</v>
      </c>
      <c r="H54">
        <v>10</v>
      </c>
    </row>
    <row r="55" spans="6:8">
      <c r="G55" t="s">
        <v>398</v>
      </c>
      <c r="H55">
        <v>14</v>
      </c>
    </row>
    <row r="56" spans="6:8">
      <c r="G56" t="s">
        <v>413</v>
      </c>
      <c r="H56">
        <v>18</v>
      </c>
    </row>
    <row r="57" spans="6:8">
      <c r="G57" t="s">
        <v>414</v>
      </c>
      <c r="H57">
        <v>24</v>
      </c>
    </row>
    <row r="58" spans="6:8">
      <c r="G58" t="s">
        <v>407</v>
      </c>
      <c r="H58">
        <v>5</v>
      </c>
    </row>
    <row r="59" spans="6:8">
      <c r="G59" t="s">
        <v>395</v>
      </c>
      <c r="H59">
        <v>2</v>
      </c>
    </row>
    <row r="60" spans="6:8">
      <c r="G60" t="s">
        <v>403</v>
      </c>
      <c r="H60">
        <v>2</v>
      </c>
    </row>
    <row r="61" spans="6:8">
      <c r="G61" t="s">
        <v>415</v>
      </c>
      <c r="H61">
        <v>1</v>
      </c>
    </row>
    <row r="62" spans="6:8">
      <c r="G62" t="s">
        <v>402</v>
      </c>
      <c r="H62">
        <v>1</v>
      </c>
    </row>
    <row r="63" spans="6:8">
      <c r="G63" t="s">
        <v>409</v>
      </c>
      <c r="H63">
        <v>1</v>
      </c>
    </row>
    <row r="64" spans="6:8">
      <c r="F64" t="s">
        <v>191</v>
      </c>
      <c r="G64" t="s">
        <v>414</v>
      </c>
      <c r="H64">
        <v>36</v>
      </c>
    </row>
    <row r="65" spans="6:8">
      <c r="G65" t="s">
        <v>392</v>
      </c>
      <c r="H65">
        <v>11</v>
      </c>
    </row>
    <row r="66" spans="6:8">
      <c r="G66" t="s">
        <v>418</v>
      </c>
      <c r="H66">
        <v>15</v>
      </c>
    </row>
    <row r="67" spans="6:8">
      <c r="G67" t="s">
        <v>417</v>
      </c>
      <c r="H67">
        <v>2</v>
      </c>
    </row>
    <row r="68" spans="6:8">
      <c r="G68" t="s">
        <v>401</v>
      </c>
      <c r="H68">
        <v>2</v>
      </c>
    </row>
    <row r="69" spans="6:8">
      <c r="G69" t="s">
        <v>408</v>
      </c>
      <c r="H69">
        <v>4</v>
      </c>
    </row>
    <row r="70" spans="6:8">
      <c r="G70" t="s">
        <v>419</v>
      </c>
      <c r="H70">
        <v>4</v>
      </c>
    </row>
    <row r="71" spans="6:8">
      <c r="G71" t="s">
        <v>416</v>
      </c>
      <c r="H71">
        <v>3</v>
      </c>
    </row>
    <row r="72" spans="6:8">
      <c r="F72" t="s">
        <v>340</v>
      </c>
      <c r="G72" t="s">
        <v>427</v>
      </c>
      <c r="H72">
        <v>27</v>
      </c>
    </row>
    <row r="73" spans="6:8">
      <c r="G73" t="s">
        <v>415</v>
      </c>
      <c r="H73">
        <v>9</v>
      </c>
    </row>
    <row r="74" spans="6:8">
      <c r="G74" t="s">
        <v>428</v>
      </c>
      <c r="H74">
        <v>10</v>
      </c>
    </row>
    <row r="75" spans="6:8">
      <c r="G75" t="s">
        <v>417</v>
      </c>
      <c r="H75">
        <v>6</v>
      </c>
    </row>
    <row r="76" spans="6:8">
      <c r="G76" t="s">
        <v>409</v>
      </c>
      <c r="H76">
        <v>4</v>
      </c>
    </row>
    <row r="77" spans="6:8">
      <c r="G77" t="s">
        <v>419</v>
      </c>
      <c r="H77">
        <v>5</v>
      </c>
    </row>
    <row r="78" spans="6:8">
      <c r="G78" t="s">
        <v>408</v>
      </c>
      <c r="H78">
        <v>5</v>
      </c>
    </row>
    <row r="79" spans="6:8">
      <c r="G79" t="s">
        <v>395</v>
      </c>
      <c r="H79">
        <v>2</v>
      </c>
    </row>
    <row r="80" spans="6:8">
      <c r="G80" t="s">
        <v>403</v>
      </c>
      <c r="H80">
        <v>2</v>
      </c>
    </row>
    <row r="81" spans="6:8">
      <c r="F81" t="s">
        <v>224</v>
      </c>
      <c r="G81" t="s">
        <v>420</v>
      </c>
      <c r="H81">
        <v>23</v>
      </c>
    </row>
    <row r="82" spans="6:8">
      <c r="G82" t="s">
        <v>415</v>
      </c>
      <c r="H82">
        <v>9</v>
      </c>
    </row>
    <row r="83" spans="6:8">
      <c r="G83" t="s">
        <v>394</v>
      </c>
      <c r="H83">
        <v>17</v>
      </c>
    </row>
    <row r="84" spans="6:8">
      <c r="G84" t="s">
        <v>410</v>
      </c>
      <c r="H84">
        <v>5</v>
      </c>
    </row>
    <row r="85" spans="6:8">
      <c r="G85" t="s">
        <v>395</v>
      </c>
      <c r="H85">
        <v>4</v>
      </c>
    </row>
    <row r="86" spans="6:8">
      <c r="G86" t="s">
        <v>417</v>
      </c>
      <c r="H86">
        <v>3</v>
      </c>
    </row>
    <row r="87" spans="6:8">
      <c r="G87" t="s">
        <v>421</v>
      </c>
      <c r="H87">
        <v>2</v>
      </c>
    </row>
    <row r="88" spans="6:8">
      <c r="G88" t="s">
        <v>416</v>
      </c>
      <c r="H88">
        <v>3</v>
      </c>
    </row>
    <row r="89" spans="6:8">
      <c r="G89" t="s">
        <v>393</v>
      </c>
      <c r="H89">
        <v>2</v>
      </c>
    </row>
    <row r="90" spans="6:8">
      <c r="G90" t="s">
        <v>404</v>
      </c>
      <c r="H90">
        <v>2</v>
      </c>
    </row>
    <row r="91" spans="6:8">
      <c r="G91" t="s">
        <v>403</v>
      </c>
      <c r="H91">
        <v>1</v>
      </c>
    </row>
    <row r="92" spans="6:8">
      <c r="F92" t="s">
        <v>248</v>
      </c>
      <c r="G92" t="s">
        <v>394</v>
      </c>
      <c r="H92">
        <v>20</v>
      </c>
    </row>
    <row r="93" spans="6:8">
      <c r="G93" t="s">
        <v>397</v>
      </c>
      <c r="H93">
        <v>10</v>
      </c>
    </row>
    <row r="94" spans="6:8">
      <c r="G94" t="s">
        <v>418</v>
      </c>
      <c r="H94">
        <v>14</v>
      </c>
    </row>
    <row r="95" spans="6:8">
      <c r="G95" t="s">
        <v>405</v>
      </c>
      <c r="H95">
        <v>9</v>
      </c>
    </row>
    <row r="96" spans="6:8">
      <c r="G96" t="s">
        <v>392</v>
      </c>
      <c r="H96">
        <v>6</v>
      </c>
    </row>
    <row r="97" spans="6:8">
      <c r="G97" t="s">
        <v>401</v>
      </c>
      <c r="H97">
        <v>4</v>
      </c>
    </row>
    <row r="98" spans="6:8">
      <c r="G98" t="s">
        <v>406</v>
      </c>
      <c r="H98">
        <v>5</v>
      </c>
    </row>
    <row r="99" spans="6:8">
      <c r="G99" t="s">
        <v>393</v>
      </c>
      <c r="H99">
        <v>2</v>
      </c>
    </row>
    <row r="100" spans="6:8">
      <c r="G100" t="s">
        <v>417</v>
      </c>
      <c r="H100">
        <v>2</v>
      </c>
    </row>
    <row r="101" spans="6:8">
      <c r="F101" t="s">
        <v>272</v>
      </c>
      <c r="G101" t="s">
        <v>394</v>
      </c>
      <c r="H101">
        <v>14</v>
      </c>
    </row>
    <row r="102" spans="6:8">
      <c r="G102" t="s">
        <v>423</v>
      </c>
      <c r="H102">
        <v>14</v>
      </c>
    </row>
    <row r="103" spans="6:8">
      <c r="G103" t="s">
        <v>395</v>
      </c>
      <c r="H103">
        <v>8</v>
      </c>
    </row>
    <row r="104" spans="6:8">
      <c r="G104" t="s">
        <v>408</v>
      </c>
      <c r="H104">
        <v>17</v>
      </c>
    </row>
    <row r="105" spans="6:8">
      <c r="G105" t="s">
        <v>422</v>
      </c>
      <c r="H105">
        <v>7</v>
      </c>
    </row>
    <row r="106" spans="6:8">
      <c r="G106" t="s">
        <v>415</v>
      </c>
      <c r="H106">
        <v>2</v>
      </c>
    </row>
    <row r="107" spans="6:8">
      <c r="G107" t="s">
        <v>396</v>
      </c>
      <c r="H107">
        <v>3</v>
      </c>
    </row>
    <row r="108" spans="6:8">
      <c r="G108" t="s">
        <v>405</v>
      </c>
      <c r="H108">
        <v>4</v>
      </c>
    </row>
    <row r="109" spans="6:8">
      <c r="G109" t="s">
        <v>401</v>
      </c>
      <c r="H109">
        <v>2</v>
      </c>
    </row>
    <row r="110" spans="6:8">
      <c r="F110" t="s">
        <v>297</v>
      </c>
      <c r="G110" t="s">
        <v>395</v>
      </c>
      <c r="H110">
        <v>10</v>
      </c>
    </row>
    <row r="111" spans="6:8">
      <c r="G111" t="s">
        <v>407</v>
      </c>
      <c r="H111">
        <v>10</v>
      </c>
    </row>
    <row r="112" spans="6:8">
      <c r="G112" t="s">
        <v>394</v>
      </c>
      <c r="H112">
        <v>13</v>
      </c>
    </row>
    <row r="113" spans="6:8">
      <c r="G113" t="s">
        <v>425</v>
      </c>
      <c r="H113">
        <v>11</v>
      </c>
    </row>
    <row r="114" spans="6:8">
      <c r="G114" t="s">
        <v>423</v>
      </c>
      <c r="H114">
        <v>12</v>
      </c>
    </row>
    <row r="115" spans="6:8">
      <c r="G115" t="s">
        <v>424</v>
      </c>
      <c r="H115">
        <v>8</v>
      </c>
    </row>
    <row r="116" spans="6:8">
      <c r="G116" t="s">
        <v>419</v>
      </c>
      <c r="H116">
        <v>4</v>
      </c>
    </row>
    <row r="117" spans="6:8">
      <c r="G117" t="s">
        <v>416</v>
      </c>
      <c r="H117">
        <v>4</v>
      </c>
    </row>
    <row r="118" spans="6:8">
      <c r="G118" t="s">
        <v>426</v>
      </c>
      <c r="H118">
        <v>2</v>
      </c>
    </row>
    <row r="119" spans="6:8" ht="15.75" thickBot="1">
      <c r="G119" t="s">
        <v>417</v>
      </c>
      <c r="H119">
        <v>1</v>
      </c>
    </row>
    <row r="120" spans="6:8" ht="15.75" thickBot="1">
      <c r="F120" s="62" t="s">
        <v>431</v>
      </c>
      <c r="G120" s="63"/>
      <c r="H120" s="64">
        <f>SUM(H23:H119)</f>
        <v>725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7"/>
  <sheetViews>
    <sheetView tabSelected="1" workbookViewId="0">
      <selection activeCell="F248" sqref="F248"/>
    </sheetView>
  </sheetViews>
  <sheetFormatPr defaultRowHeight="15"/>
  <cols>
    <col min="1" max="1" width="5.28515625" bestFit="1" customWidth="1"/>
    <col min="2" max="2" width="7.28515625" style="3" bestFit="1" customWidth="1"/>
    <col min="3" max="3" width="3.85546875" bestFit="1" customWidth="1"/>
    <col min="4" max="4" width="16.42578125" bestFit="1" customWidth="1"/>
    <col min="5" max="5" width="5.140625" bestFit="1" customWidth="1"/>
    <col min="6" max="6" width="6.5703125" bestFit="1" customWidth="1"/>
    <col min="7" max="7" width="28" bestFit="1" customWidth="1"/>
    <col min="8" max="8" width="8.28515625" style="33" bestFit="1" customWidth="1"/>
    <col min="9" max="10" width="7.140625" bestFit="1" customWidth="1"/>
  </cols>
  <sheetData>
    <row r="1" spans="1:18" ht="15.75" thickBot="1"/>
    <row r="2" spans="1:18" ht="15.75" thickBot="1">
      <c r="B2" s="60" t="s">
        <v>40</v>
      </c>
      <c r="M2" t="s">
        <v>1</v>
      </c>
      <c r="N2" t="s">
        <v>324</v>
      </c>
    </row>
    <row r="3" spans="1:18">
      <c r="A3" s="43" t="s">
        <v>41</v>
      </c>
      <c r="B3" s="61" t="s">
        <v>42</v>
      </c>
      <c r="C3" s="43"/>
      <c r="D3" s="43" t="s">
        <v>43</v>
      </c>
      <c r="E3" s="43" t="s">
        <v>78</v>
      </c>
      <c r="F3" s="43" t="s">
        <v>45</v>
      </c>
      <c r="G3" s="43" t="s">
        <v>46</v>
      </c>
      <c r="H3" s="44" t="s">
        <v>47</v>
      </c>
      <c r="I3" s="44" t="s">
        <v>48</v>
      </c>
    </row>
    <row r="4" spans="1:18">
      <c r="A4" s="48">
        <v>1</v>
      </c>
      <c r="B4" s="48">
        <v>11</v>
      </c>
      <c r="C4" s="45" t="s">
        <v>49</v>
      </c>
      <c r="D4" s="45" t="s">
        <v>50</v>
      </c>
      <c r="E4" s="45" t="s">
        <v>77</v>
      </c>
      <c r="F4" s="45">
        <v>2394</v>
      </c>
      <c r="G4" s="45" t="s">
        <v>51</v>
      </c>
      <c r="H4" s="46">
        <v>8.5</v>
      </c>
      <c r="I4" s="47">
        <v>45</v>
      </c>
      <c r="M4" s="41"/>
      <c r="N4" s="42"/>
    </row>
    <row r="5" spans="1:18">
      <c r="A5" s="48">
        <v>2</v>
      </c>
      <c r="B5" s="48">
        <v>8</v>
      </c>
      <c r="C5" s="45"/>
      <c r="D5" s="45" t="s">
        <v>52</v>
      </c>
      <c r="E5" s="45" t="s">
        <v>79</v>
      </c>
      <c r="F5" s="45">
        <v>2247</v>
      </c>
      <c r="G5" s="45" t="s">
        <v>53</v>
      </c>
      <c r="H5" s="46">
        <v>7.5</v>
      </c>
      <c r="I5" s="47">
        <v>37.5</v>
      </c>
      <c r="M5" t="s">
        <v>326</v>
      </c>
      <c r="N5" s="3">
        <v>10</v>
      </c>
      <c r="Q5" t="s">
        <v>393</v>
      </c>
      <c r="R5">
        <v>10</v>
      </c>
    </row>
    <row r="6" spans="1:18">
      <c r="A6" s="48">
        <v>3</v>
      </c>
      <c r="B6" s="48">
        <v>1</v>
      </c>
      <c r="C6" s="45" t="s">
        <v>54</v>
      </c>
      <c r="D6" s="45" t="s">
        <v>55</v>
      </c>
      <c r="E6" s="45" t="s">
        <v>77</v>
      </c>
      <c r="F6" s="45">
        <v>2412</v>
      </c>
      <c r="G6" s="45" t="s">
        <v>56</v>
      </c>
      <c r="H6" s="46">
        <v>7</v>
      </c>
      <c r="I6" s="47">
        <v>33</v>
      </c>
      <c r="M6" s="41"/>
      <c r="N6" s="42"/>
    </row>
    <row r="7" spans="1:18">
      <c r="A7" s="48">
        <v>4</v>
      </c>
      <c r="B7" s="48">
        <v>7</v>
      </c>
      <c r="C7" s="45"/>
      <c r="D7" s="45" t="s">
        <v>57</v>
      </c>
      <c r="E7" s="45" t="s">
        <v>79</v>
      </c>
      <c r="F7" s="45">
        <v>2240</v>
      </c>
      <c r="G7" s="45" t="s">
        <v>58</v>
      </c>
      <c r="H7" s="46">
        <v>6.5</v>
      </c>
      <c r="I7" s="47">
        <v>35.25</v>
      </c>
      <c r="M7" t="s">
        <v>327</v>
      </c>
      <c r="N7" s="3">
        <v>9</v>
      </c>
      <c r="Q7" t="s">
        <v>394</v>
      </c>
      <c r="R7">
        <v>18</v>
      </c>
    </row>
    <row r="8" spans="1:18">
      <c r="A8" s="48">
        <v>5</v>
      </c>
      <c r="B8" s="48">
        <v>6</v>
      </c>
      <c r="C8" s="45" t="s">
        <v>49</v>
      </c>
      <c r="D8" s="45" t="s">
        <v>59</v>
      </c>
      <c r="E8" s="45" t="s">
        <v>79</v>
      </c>
      <c r="F8" s="45">
        <v>2280</v>
      </c>
      <c r="G8" s="45" t="s">
        <v>60</v>
      </c>
      <c r="H8" s="46">
        <v>5.5</v>
      </c>
      <c r="I8" s="47">
        <v>28.5</v>
      </c>
      <c r="M8" t="s">
        <v>328</v>
      </c>
      <c r="N8" s="3">
        <v>8</v>
      </c>
      <c r="Q8" t="s">
        <v>412</v>
      </c>
      <c r="R8">
        <v>8</v>
      </c>
    </row>
    <row r="9" spans="1:18">
      <c r="A9" s="48">
        <v>6</v>
      </c>
      <c r="B9" s="48">
        <v>9</v>
      </c>
      <c r="C9" s="45"/>
      <c r="D9" s="45" t="s">
        <v>61</v>
      </c>
      <c r="E9" s="45" t="s">
        <v>79</v>
      </c>
      <c r="F9" s="45">
        <v>2183</v>
      </c>
      <c r="G9" s="45" t="s">
        <v>62</v>
      </c>
      <c r="H9" s="46">
        <v>5.5</v>
      </c>
      <c r="I9" s="47">
        <v>27</v>
      </c>
      <c r="M9" t="s">
        <v>329</v>
      </c>
      <c r="N9" s="3">
        <v>7</v>
      </c>
      <c r="Q9" t="s">
        <v>395</v>
      </c>
      <c r="R9">
        <v>7</v>
      </c>
    </row>
    <row r="10" spans="1:18">
      <c r="A10" s="48">
        <v>7</v>
      </c>
      <c r="B10" s="48">
        <v>3</v>
      </c>
      <c r="C10" s="45"/>
      <c r="D10" s="45" t="s">
        <v>63</v>
      </c>
      <c r="E10" s="45" t="s">
        <v>79</v>
      </c>
      <c r="F10" s="45">
        <v>2255</v>
      </c>
      <c r="G10" s="45" t="s">
        <v>64</v>
      </c>
      <c r="H10" s="46">
        <v>5.5</v>
      </c>
      <c r="I10" s="47">
        <v>25.75</v>
      </c>
      <c r="M10" t="s">
        <v>330</v>
      </c>
      <c r="N10" s="3">
        <v>6</v>
      </c>
      <c r="Q10" t="s">
        <v>396</v>
      </c>
      <c r="R10">
        <v>10</v>
      </c>
    </row>
    <row r="11" spans="1:18">
      <c r="A11" s="48">
        <v>8</v>
      </c>
      <c r="B11" s="48">
        <v>2</v>
      </c>
      <c r="C11" s="45"/>
      <c r="D11" s="45" t="s">
        <v>65</v>
      </c>
      <c r="E11" s="45" t="s">
        <v>79</v>
      </c>
      <c r="F11" s="45">
        <v>2199</v>
      </c>
      <c r="G11" s="45" t="s">
        <v>66</v>
      </c>
      <c r="H11" s="46">
        <v>5</v>
      </c>
      <c r="I11" s="47">
        <v>21.25</v>
      </c>
      <c r="M11" t="s">
        <v>327</v>
      </c>
      <c r="N11" s="3">
        <v>5</v>
      </c>
    </row>
    <row r="12" spans="1:18">
      <c r="A12" s="48">
        <v>9</v>
      </c>
      <c r="B12" s="48">
        <v>10</v>
      </c>
      <c r="C12" s="45"/>
      <c r="D12" s="45" t="s">
        <v>67</v>
      </c>
      <c r="E12" s="45" t="s">
        <v>77</v>
      </c>
      <c r="F12" s="45">
        <v>2198</v>
      </c>
      <c r="G12" s="45" t="s">
        <v>68</v>
      </c>
      <c r="H12" s="46">
        <v>4.5</v>
      </c>
      <c r="I12" s="47">
        <v>24.25</v>
      </c>
      <c r="M12" s="41"/>
      <c r="N12" s="42"/>
    </row>
    <row r="13" spans="1:18">
      <c r="A13" s="48">
        <v>10</v>
      </c>
      <c r="B13" s="48">
        <v>5</v>
      </c>
      <c r="C13" s="45" t="s">
        <v>49</v>
      </c>
      <c r="D13" s="45" t="s">
        <v>69</v>
      </c>
      <c r="E13" s="45" t="s">
        <v>79</v>
      </c>
      <c r="F13" s="45">
        <v>2243</v>
      </c>
      <c r="G13" s="45" t="s">
        <v>64</v>
      </c>
      <c r="H13" s="46">
        <v>4</v>
      </c>
      <c r="I13" s="47">
        <v>19.75</v>
      </c>
      <c r="M13" t="s">
        <v>330</v>
      </c>
      <c r="N13" s="3">
        <v>4</v>
      </c>
    </row>
    <row r="14" spans="1:18" s="40" customFormat="1">
      <c r="A14" s="50">
        <v>11</v>
      </c>
      <c r="B14" s="50">
        <v>4</v>
      </c>
      <c r="C14" s="51"/>
      <c r="D14" s="51" t="s">
        <v>70</v>
      </c>
      <c r="E14" s="52" t="s">
        <v>80</v>
      </c>
      <c r="F14" s="51">
        <v>2247</v>
      </c>
      <c r="G14" s="51" t="s">
        <v>71</v>
      </c>
      <c r="H14" s="53">
        <v>3.5</v>
      </c>
      <c r="I14" s="54">
        <v>18.25</v>
      </c>
      <c r="M14" s="40" t="s">
        <v>331</v>
      </c>
      <c r="N14" s="56">
        <f>3*2</f>
        <v>6</v>
      </c>
      <c r="Q14" s="40" t="s">
        <v>403</v>
      </c>
      <c r="R14" s="40">
        <v>6</v>
      </c>
    </row>
    <row r="15" spans="1:18" s="40" customFormat="1" ht="15.75" thickBot="1">
      <c r="A15" s="50">
        <v>12</v>
      </c>
      <c r="B15" s="50">
        <v>12</v>
      </c>
      <c r="C15" s="51" t="s">
        <v>49</v>
      </c>
      <c r="D15" s="51" t="s">
        <v>72</v>
      </c>
      <c r="E15" s="52" t="s">
        <v>80</v>
      </c>
      <c r="F15" s="51">
        <v>2240</v>
      </c>
      <c r="G15" s="51" t="s">
        <v>73</v>
      </c>
      <c r="H15" s="53">
        <v>3</v>
      </c>
      <c r="I15" s="54">
        <v>17.5</v>
      </c>
      <c r="M15" s="40" t="s">
        <v>327</v>
      </c>
      <c r="N15" s="56">
        <f>2*2</f>
        <v>4</v>
      </c>
    </row>
    <row r="16" spans="1:18" ht="15.75" thickBot="1">
      <c r="N16" s="57">
        <f>SUM(N4:N15)</f>
        <v>59</v>
      </c>
    </row>
    <row r="17" spans="1:18" ht="15.75" thickBot="1">
      <c r="B17" s="60" t="s">
        <v>80</v>
      </c>
    </row>
    <row r="18" spans="1:18">
      <c r="A18" s="29" t="s">
        <v>41</v>
      </c>
      <c r="B18" s="59" t="s">
        <v>42</v>
      </c>
      <c r="C18" s="30"/>
      <c r="D18" s="30" t="s">
        <v>43</v>
      </c>
      <c r="E18" s="30" t="s">
        <v>44</v>
      </c>
      <c r="F18" s="34" t="s">
        <v>81</v>
      </c>
      <c r="G18" s="30" t="s">
        <v>46</v>
      </c>
      <c r="H18" s="29" t="s">
        <v>74</v>
      </c>
      <c r="I18" s="29" t="s">
        <v>75</v>
      </c>
      <c r="J18" s="29" t="s">
        <v>76</v>
      </c>
      <c r="K18" s="29" t="s">
        <v>82</v>
      </c>
    </row>
    <row r="19" spans="1:18">
      <c r="A19" s="31">
        <v>1</v>
      </c>
      <c r="B19" s="31">
        <v>2</v>
      </c>
      <c r="C19" s="32"/>
      <c r="D19" s="32" t="s">
        <v>83</v>
      </c>
      <c r="E19" s="32" t="s">
        <v>80</v>
      </c>
      <c r="F19" s="35">
        <v>2103</v>
      </c>
      <c r="G19" s="32" t="s">
        <v>84</v>
      </c>
      <c r="H19" s="31">
        <v>7.5</v>
      </c>
      <c r="I19" s="31">
        <v>35.5</v>
      </c>
      <c r="J19" s="31">
        <v>46.5</v>
      </c>
      <c r="K19" s="31">
        <v>6</v>
      </c>
      <c r="M19" t="s">
        <v>332</v>
      </c>
      <c r="N19" s="55">
        <v>10</v>
      </c>
      <c r="Q19" t="s">
        <v>397</v>
      </c>
      <c r="R19">
        <v>14</v>
      </c>
    </row>
    <row r="20" spans="1:18">
      <c r="A20" s="31">
        <v>2</v>
      </c>
      <c r="B20" s="31">
        <v>3</v>
      </c>
      <c r="C20" s="32"/>
      <c r="D20" s="32" t="s">
        <v>85</v>
      </c>
      <c r="E20" s="32" t="s">
        <v>80</v>
      </c>
      <c r="F20" s="35">
        <v>2078</v>
      </c>
      <c r="G20" s="32" t="s">
        <v>86</v>
      </c>
      <c r="H20" s="31">
        <v>7</v>
      </c>
      <c r="I20" s="31">
        <v>36</v>
      </c>
      <c r="J20" s="31">
        <v>47.5</v>
      </c>
      <c r="K20" s="31">
        <v>5</v>
      </c>
      <c r="M20" t="s">
        <v>330</v>
      </c>
      <c r="N20" s="55">
        <v>9</v>
      </c>
      <c r="Q20" t="s">
        <v>398</v>
      </c>
      <c r="R20">
        <v>12</v>
      </c>
    </row>
    <row r="21" spans="1:18">
      <c r="A21" s="31">
        <v>3</v>
      </c>
      <c r="B21" s="31">
        <v>4</v>
      </c>
      <c r="C21" s="32"/>
      <c r="D21" s="32" t="s">
        <v>87</v>
      </c>
      <c r="E21" s="32" t="s">
        <v>80</v>
      </c>
      <c r="F21" s="35">
        <v>2066</v>
      </c>
      <c r="G21" s="32" t="s">
        <v>88</v>
      </c>
      <c r="H21" s="31">
        <v>5.5</v>
      </c>
      <c r="I21" s="31">
        <v>38</v>
      </c>
      <c r="J21" s="31">
        <v>48.5</v>
      </c>
      <c r="K21" s="31">
        <v>4</v>
      </c>
      <c r="M21" t="s">
        <v>329</v>
      </c>
      <c r="N21" s="55">
        <v>8</v>
      </c>
      <c r="Q21" t="s">
        <v>391</v>
      </c>
      <c r="R21">
        <v>16</v>
      </c>
    </row>
    <row r="22" spans="1:18">
      <c r="A22" s="31">
        <v>4</v>
      </c>
      <c r="B22" s="31">
        <v>12</v>
      </c>
      <c r="C22" s="32"/>
      <c r="D22" s="32" t="s">
        <v>89</v>
      </c>
      <c r="E22" s="32" t="s">
        <v>80</v>
      </c>
      <c r="F22" s="35">
        <v>1910</v>
      </c>
      <c r="G22" s="32" t="s">
        <v>90</v>
      </c>
      <c r="H22" s="31">
        <v>5.5</v>
      </c>
      <c r="I22" s="31">
        <v>37.5</v>
      </c>
      <c r="J22" s="31">
        <v>48.5</v>
      </c>
      <c r="K22" s="31">
        <v>5</v>
      </c>
      <c r="M22" t="s">
        <v>327</v>
      </c>
      <c r="N22" s="55">
        <v>7</v>
      </c>
      <c r="Q22" t="s">
        <v>399</v>
      </c>
      <c r="R22">
        <v>12</v>
      </c>
    </row>
    <row r="23" spans="1:18">
      <c r="A23" s="31">
        <v>5</v>
      </c>
      <c r="B23" s="31">
        <v>6</v>
      </c>
      <c r="C23" s="32"/>
      <c r="D23" s="32" t="s">
        <v>91</v>
      </c>
      <c r="E23" s="32" t="s">
        <v>80</v>
      </c>
      <c r="F23" s="35">
        <v>2039</v>
      </c>
      <c r="G23" s="32" t="s">
        <v>88</v>
      </c>
      <c r="H23" s="31">
        <v>5.5</v>
      </c>
      <c r="I23" s="31">
        <v>35.5</v>
      </c>
      <c r="J23" s="31">
        <v>46.5</v>
      </c>
      <c r="K23" s="31">
        <v>5</v>
      </c>
      <c r="M23" t="s">
        <v>329</v>
      </c>
      <c r="N23" s="55">
        <v>6</v>
      </c>
    </row>
    <row r="24" spans="1:18">
      <c r="A24" s="31">
        <v>6</v>
      </c>
      <c r="B24" s="31">
        <v>21</v>
      </c>
      <c r="C24" s="32"/>
      <c r="D24" s="32" t="s">
        <v>92</v>
      </c>
      <c r="E24" s="32" t="s">
        <v>80</v>
      </c>
      <c r="F24" s="35">
        <v>1798</v>
      </c>
      <c r="G24" s="32" t="s">
        <v>93</v>
      </c>
      <c r="H24" s="31">
        <v>5.5</v>
      </c>
      <c r="I24" s="31">
        <v>33.5</v>
      </c>
      <c r="J24" s="31">
        <v>44.5</v>
      </c>
      <c r="K24" s="31">
        <v>5</v>
      </c>
      <c r="M24" t="s">
        <v>328</v>
      </c>
      <c r="N24" s="55">
        <v>5</v>
      </c>
      <c r="Q24" t="s">
        <v>392</v>
      </c>
      <c r="R24">
        <v>7</v>
      </c>
    </row>
    <row r="25" spans="1:18">
      <c r="A25" s="31">
        <v>7</v>
      </c>
      <c r="B25" s="31">
        <v>1</v>
      </c>
      <c r="C25" s="32"/>
      <c r="D25" s="32" t="s">
        <v>94</v>
      </c>
      <c r="E25" s="32" t="s">
        <v>80</v>
      </c>
      <c r="F25" s="35">
        <v>2129</v>
      </c>
      <c r="G25" s="32" t="s">
        <v>95</v>
      </c>
      <c r="H25" s="31">
        <v>5.5</v>
      </c>
      <c r="I25" s="31">
        <v>32.5</v>
      </c>
      <c r="J25" s="31">
        <v>42</v>
      </c>
      <c r="K25" s="31">
        <v>4</v>
      </c>
      <c r="M25" t="s">
        <v>332</v>
      </c>
      <c r="N25" s="55">
        <v>4</v>
      </c>
    </row>
    <row r="26" spans="1:18">
      <c r="A26" s="31">
        <v>8</v>
      </c>
      <c r="B26" s="31">
        <v>8</v>
      </c>
      <c r="C26" s="32"/>
      <c r="D26" s="32" t="s">
        <v>96</v>
      </c>
      <c r="E26" s="32" t="s">
        <v>80</v>
      </c>
      <c r="F26" s="35">
        <v>2029</v>
      </c>
      <c r="G26" s="32" t="s">
        <v>56</v>
      </c>
      <c r="H26" s="31">
        <v>5.5</v>
      </c>
      <c r="I26" s="31">
        <v>32</v>
      </c>
      <c r="J26" s="31">
        <v>41</v>
      </c>
      <c r="K26" s="31">
        <v>5</v>
      </c>
      <c r="M26" t="s">
        <v>333</v>
      </c>
      <c r="N26" s="55">
        <v>3</v>
      </c>
      <c r="Q26" t="s">
        <v>400</v>
      </c>
      <c r="R26">
        <v>3</v>
      </c>
    </row>
    <row r="27" spans="1:18">
      <c r="A27" s="31">
        <v>9</v>
      </c>
      <c r="B27" s="31">
        <v>14</v>
      </c>
      <c r="C27" s="32"/>
      <c r="D27" s="32" t="s">
        <v>97</v>
      </c>
      <c r="E27" s="32" t="s">
        <v>80</v>
      </c>
      <c r="F27" s="35">
        <v>1888</v>
      </c>
      <c r="G27" s="32" t="s">
        <v>64</v>
      </c>
      <c r="H27" s="31">
        <v>5</v>
      </c>
      <c r="I27" s="31">
        <v>36</v>
      </c>
      <c r="J27" s="31">
        <v>47</v>
      </c>
      <c r="K27" s="31">
        <v>4</v>
      </c>
      <c r="M27" t="s">
        <v>330</v>
      </c>
      <c r="N27" s="55">
        <v>2</v>
      </c>
    </row>
    <row r="28" spans="1:18">
      <c r="A28" s="31">
        <v>10</v>
      </c>
      <c r="B28" s="31">
        <v>7</v>
      </c>
      <c r="C28" s="32"/>
      <c r="D28" s="32" t="s">
        <v>98</v>
      </c>
      <c r="E28" s="32" t="s">
        <v>80</v>
      </c>
      <c r="F28" s="35">
        <v>2037</v>
      </c>
      <c r="G28" s="32" t="s">
        <v>60</v>
      </c>
      <c r="H28" s="31">
        <v>4.5</v>
      </c>
      <c r="I28" s="31">
        <v>35</v>
      </c>
      <c r="J28" s="31">
        <v>46</v>
      </c>
      <c r="K28" s="31">
        <v>3</v>
      </c>
      <c r="M28" t="s">
        <v>328</v>
      </c>
      <c r="N28" s="55">
        <v>2</v>
      </c>
    </row>
    <row r="29" spans="1:18">
      <c r="A29" s="31">
        <v>11</v>
      </c>
      <c r="B29" s="31">
        <v>24</v>
      </c>
      <c r="C29" s="32"/>
      <c r="D29" s="32" t="s">
        <v>99</v>
      </c>
      <c r="E29" s="32" t="s">
        <v>80</v>
      </c>
      <c r="F29" s="35">
        <v>1749</v>
      </c>
      <c r="G29" s="32" t="s">
        <v>100</v>
      </c>
      <c r="H29" s="31">
        <v>4.5</v>
      </c>
      <c r="I29" s="31">
        <v>30</v>
      </c>
      <c r="J29" s="31">
        <v>38.5</v>
      </c>
      <c r="K29" s="31">
        <v>4</v>
      </c>
      <c r="M29" t="s">
        <v>336</v>
      </c>
      <c r="N29" s="55">
        <v>2</v>
      </c>
      <c r="Q29" t="s">
        <v>404</v>
      </c>
      <c r="R29">
        <v>2</v>
      </c>
    </row>
    <row r="30" spans="1:18">
      <c r="A30" s="31">
        <v>12</v>
      </c>
      <c r="B30" s="31">
        <v>19</v>
      </c>
      <c r="C30" s="32"/>
      <c r="D30" s="32" t="s">
        <v>101</v>
      </c>
      <c r="E30" s="32" t="s">
        <v>80</v>
      </c>
      <c r="F30" s="35">
        <v>1808</v>
      </c>
      <c r="G30" s="32" t="s">
        <v>102</v>
      </c>
      <c r="H30" s="31">
        <v>4.5</v>
      </c>
      <c r="I30" s="31">
        <v>29.5</v>
      </c>
      <c r="J30" s="31">
        <v>37</v>
      </c>
      <c r="K30" s="31">
        <v>3</v>
      </c>
      <c r="M30" t="s">
        <v>334</v>
      </c>
      <c r="N30" s="55">
        <v>2</v>
      </c>
      <c r="Q30" t="s">
        <v>405</v>
      </c>
      <c r="R30">
        <v>5</v>
      </c>
    </row>
    <row r="31" spans="1:18">
      <c r="A31" s="31">
        <v>13</v>
      </c>
      <c r="B31" s="31">
        <v>15</v>
      </c>
      <c r="C31" s="32"/>
      <c r="D31" s="32" t="s">
        <v>103</v>
      </c>
      <c r="E31" s="32" t="s">
        <v>80</v>
      </c>
      <c r="F31" s="35">
        <v>1887</v>
      </c>
      <c r="G31" s="32" t="s">
        <v>102</v>
      </c>
      <c r="H31" s="31">
        <v>4.5</v>
      </c>
      <c r="I31" s="31">
        <v>26</v>
      </c>
      <c r="J31" s="31">
        <v>35</v>
      </c>
      <c r="K31" s="31">
        <v>3</v>
      </c>
      <c r="M31" t="s">
        <v>334</v>
      </c>
      <c r="N31" s="55">
        <v>2</v>
      </c>
    </row>
    <row r="32" spans="1:18">
      <c r="A32" s="31">
        <v>14</v>
      </c>
      <c r="B32" s="31">
        <v>17</v>
      </c>
      <c r="C32" s="32"/>
      <c r="D32" s="32" t="s">
        <v>104</v>
      </c>
      <c r="E32" s="32" t="s">
        <v>80</v>
      </c>
      <c r="F32" s="35">
        <v>1839</v>
      </c>
      <c r="G32" s="32" t="s">
        <v>73</v>
      </c>
      <c r="H32" s="31">
        <v>4</v>
      </c>
      <c r="I32" s="31">
        <v>34.5</v>
      </c>
      <c r="J32" s="31">
        <v>44</v>
      </c>
      <c r="K32" s="31">
        <v>3</v>
      </c>
      <c r="M32" t="s">
        <v>327</v>
      </c>
      <c r="N32" s="55">
        <v>2</v>
      </c>
    </row>
    <row r="33" spans="1:18">
      <c r="A33" s="31">
        <v>15</v>
      </c>
      <c r="B33" s="31">
        <v>5</v>
      </c>
      <c r="C33" s="32"/>
      <c r="D33" s="32" t="s">
        <v>105</v>
      </c>
      <c r="E33" s="32" t="s">
        <v>80</v>
      </c>
      <c r="F33" s="35">
        <v>2042</v>
      </c>
      <c r="G33" s="32" t="s">
        <v>66</v>
      </c>
      <c r="H33" s="31">
        <v>4</v>
      </c>
      <c r="I33" s="31">
        <v>33</v>
      </c>
      <c r="J33" s="31">
        <v>44</v>
      </c>
      <c r="K33" s="31">
        <v>2</v>
      </c>
      <c r="M33" t="s">
        <v>327</v>
      </c>
      <c r="N33" s="55">
        <v>2</v>
      </c>
    </row>
    <row r="34" spans="1:18">
      <c r="A34" s="31">
        <v>16</v>
      </c>
      <c r="B34" s="31">
        <v>10</v>
      </c>
      <c r="C34" s="32"/>
      <c r="D34" s="32" t="s">
        <v>106</v>
      </c>
      <c r="E34" s="32" t="s">
        <v>80</v>
      </c>
      <c r="F34" s="35">
        <v>1947</v>
      </c>
      <c r="G34" s="32" t="s">
        <v>107</v>
      </c>
      <c r="H34" s="31">
        <v>4</v>
      </c>
      <c r="I34" s="31">
        <v>30.5</v>
      </c>
      <c r="J34" s="31">
        <v>39.5</v>
      </c>
      <c r="K34" s="31">
        <v>2</v>
      </c>
      <c r="M34" t="s">
        <v>331</v>
      </c>
      <c r="N34" s="55">
        <v>2</v>
      </c>
      <c r="Q34" t="s">
        <v>403</v>
      </c>
      <c r="R34">
        <v>2</v>
      </c>
    </row>
    <row r="35" spans="1:18">
      <c r="A35" s="31">
        <v>17</v>
      </c>
      <c r="B35" s="31">
        <v>9</v>
      </c>
      <c r="C35" s="32"/>
      <c r="D35" s="32" t="s">
        <v>108</v>
      </c>
      <c r="E35" s="32" t="s">
        <v>80</v>
      </c>
      <c r="F35" s="35">
        <v>2013</v>
      </c>
      <c r="G35" s="32" t="s">
        <v>88</v>
      </c>
      <c r="H35" s="31">
        <v>4</v>
      </c>
      <c r="I35" s="31">
        <v>29.5</v>
      </c>
      <c r="J35" s="31">
        <v>37</v>
      </c>
      <c r="K35" s="31">
        <v>4</v>
      </c>
      <c r="M35" t="s">
        <v>329</v>
      </c>
      <c r="N35" s="55">
        <v>1</v>
      </c>
    </row>
    <row r="36" spans="1:18">
      <c r="A36" s="31">
        <v>18</v>
      </c>
      <c r="B36" s="31">
        <v>16</v>
      </c>
      <c r="C36" s="32"/>
      <c r="D36" s="32" t="s">
        <v>109</v>
      </c>
      <c r="E36" s="32" t="s">
        <v>80</v>
      </c>
      <c r="F36" s="35">
        <v>1839</v>
      </c>
      <c r="G36" s="32" t="s">
        <v>64</v>
      </c>
      <c r="H36" s="31">
        <v>4</v>
      </c>
      <c r="I36" s="31">
        <v>26</v>
      </c>
      <c r="J36" s="31">
        <v>33.5</v>
      </c>
      <c r="K36" s="31">
        <v>2</v>
      </c>
      <c r="M36" t="s">
        <v>330</v>
      </c>
      <c r="N36" s="55">
        <v>1</v>
      </c>
    </row>
    <row r="37" spans="1:18">
      <c r="A37" s="31">
        <v>19</v>
      </c>
      <c r="B37" s="31">
        <v>13</v>
      </c>
      <c r="C37" s="32"/>
      <c r="D37" s="32" t="s">
        <v>110</v>
      </c>
      <c r="E37" s="32" t="s">
        <v>80</v>
      </c>
      <c r="F37" s="35">
        <v>1900</v>
      </c>
      <c r="G37" s="32" t="s">
        <v>111</v>
      </c>
      <c r="H37" s="31">
        <v>3.5</v>
      </c>
      <c r="I37" s="31">
        <v>29.5</v>
      </c>
      <c r="J37" s="31">
        <v>37</v>
      </c>
      <c r="K37" s="31">
        <v>2</v>
      </c>
      <c r="M37" t="s">
        <v>335</v>
      </c>
      <c r="N37" s="55">
        <v>1</v>
      </c>
      <c r="Q37" t="s">
        <v>402</v>
      </c>
      <c r="R37">
        <v>1</v>
      </c>
    </row>
    <row r="38" spans="1:18">
      <c r="A38" s="31">
        <v>20</v>
      </c>
      <c r="B38" s="31">
        <v>20</v>
      </c>
      <c r="C38" s="32"/>
      <c r="D38" s="32" t="s">
        <v>112</v>
      </c>
      <c r="E38" s="32" t="s">
        <v>80</v>
      </c>
      <c r="F38" s="35">
        <v>1803</v>
      </c>
      <c r="G38" s="32" t="s">
        <v>102</v>
      </c>
      <c r="H38" s="31">
        <v>3.5</v>
      </c>
      <c r="I38" s="31">
        <v>27.5</v>
      </c>
      <c r="J38" s="31">
        <v>35</v>
      </c>
      <c r="K38" s="31">
        <v>2</v>
      </c>
      <c r="M38" t="s">
        <v>334</v>
      </c>
      <c r="N38" s="55">
        <v>1</v>
      </c>
    </row>
    <row r="39" spans="1:18">
      <c r="A39" s="31">
        <v>21</v>
      </c>
      <c r="B39" s="31">
        <v>18</v>
      </c>
      <c r="C39" s="32"/>
      <c r="D39" s="32" t="s">
        <v>113</v>
      </c>
      <c r="E39" s="32" t="s">
        <v>80</v>
      </c>
      <c r="F39" s="35">
        <v>1836</v>
      </c>
      <c r="G39" s="32" t="s">
        <v>114</v>
      </c>
      <c r="H39" s="31">
        <v>3.5</v>
      </c>
      <c r="I39" s="31">
        <v>25.5</v>
      </c>
      <c r="J39" s="31">
        <v>33</v>
      </c>
      <c r="K39" s="31">
        <v>2</v>
      </c>
      <c r="M39" t="s">
        <v>337</v>
      </c>
      <c r="N39" s="55">
        <v>1</v>
      </c>
      <c r="Q39" t="s">
        <v>401</v>
      </c>
      <c r="R39">
        <v>1</v>
      </c>
    </row>
    <row r="40" spans="1:18">
      <c r="A40" s="31">
        <v>22</v>
      </c>
      <c r="B40" s="31">
        <v>11</v>
      </c>
      <c r="C40" s="32"/>
      <c r="D40" s="32" t="s">
        <v>115</v>
      </c>
      <c r="E40" s="32" t="s">
        <v>80</v>
      </c>
      <c r="F40" s="35">
        <v>1912</v>
      </c>
      <c r="G40" s="32" t="s">
        <v>53</v>
      </c>
      <c r="H40" s="31">
        <v>3</v>
      </c>
      <c r="I40" s="31">
        <v>26.5</v>
      </c>
      <c r="J40" s="31">
        <v>34</v>
      </c>
      <c r="K40" s="31">
        <v>2</v>
      </c>
      <c r="M40" t="s">
        <v>326</v>
      </c>
      <c r="N40" s="55">
        <v>1</v>
      </c>
      <c r="Q40" t="s">
        <v>393</v>
      </c>
      <c r="R40">
        <v>1</v>
      </c>
    </row>
    <row r="41" spans="1:18">
      <c r="A41" s="31">
        <v>23</v>
      </c>
      <c r="B41" s="31">
        <v>22</v>
      </c>
      <c r="C41" s="32"/>
      <c r="D41" s="32" t="s">
        <v>116</v>
      </c>
      <c r="E41" s="32" t="s">
        <v>80</v>
      </c>
      <c r="F41" s="35">
        <v>1796</v>
      </c>
      <c r="G41" s="32" t="s">
        <v>117</v>
      </c>
      <c r="H41" s="31">
        <v>2</v>
      </c>
      <c r="I41" s="31">
        <v>26.5</v>
      </c>
      <c r="J41" s="31">
        <v>34</v>
      </c>
      <c r="K41" s="31">
        <v>1</v>
      </c>
      <c r="M41" t="s">
        <v>329</v>
      </c>
      <c r="N41" s="55">
        <v>1</v>
      </c>
    </row>
    <row r="42" spans="1:18" ht="15.75" thickBot="1">
      <c r="A42" s="31">
        <v>24</v>
      </c>
      <c r="B42" s="31">
        <v>23</v>
      </c>
      <c r="C42" s="32"/>
      <c r="D42" s="32" t="s">
        <v>118</v>
      </c>
      <c r="E42" s="32" t="s">
        <v>80</v>
      </c>
      <c r="F42" s="35">
        <v>1759</v>
      </c>
      <c r="G42" s="32" t="s">
        <v>119</v>
      </c>
      <c r="H42" s="31">
        <v>2</v>
      </c>
      <c r="I42" s="31">
        <v>26</v>
      </c>
      <c r="J42" s="31">
        <v>32.5</v>
      </c>
      <c r="K42" s="31">
        <v>1</v>
      </c>
      <c r="M42" t="s">
        <v>327</v>
      </c>
      <c r="N42" s="55">
        <v>1</v>
      </c>
    </row>
    <row r="43" spans="1:18" ht="15.75" thickBot="1">
      <c r="N43" s="57">
        <f>SUM(N19:N42)</f>
        <v>76</v>
      </c>
    </row>
    <row r="44" spans="1:18" ht="15.75" thickBot="1">
      <c r="B44" s="60" t="s">
        <v>120</v>
      </c>
    </row>
    <row r="45" spans="1:18">
      <c r="A45" s="29" t="s">
        <v>41</v>
      </c>
      <c r="B45" s="59" t="s">
        <v>42</v>
      </c>
      <c r="C45" s="30"/>
      <c r="D45" s="30" t="s">
        <v>43</v>
      </c>
      <c r="E45" s="30" t="s">
        <v>44</v>
      </c>
      <c r="F45" s="34" t="s">
        <v>81</v>
      </c>
      <c r="G45" s="30" t="s">
        <v>46</v>
      </c>
      <c r="H45" s="29" t="s">
        <v>74</v>
      </c>
      <c r="I45" s="29" t="s">
        <v>75</v>
      </c>
      <c r="J45" s="29" t="s">
        <v>76</v>
      </c>
      <c r="K45" s="29" t="s">
        <v>82</v>
      </c>
    </row>
    <row r="46" spans="1:18">
      <c r="A46" s="31">
        <v>1</v>
      </c>
      <c r="B46" s="31">
        <v>2</v>
      </c>
      <c r="C46" s="32"/>
      <c r="D46" s="32" t="s">
        <v>136</v>
      </c>
      <c r="E46" s="32" t="s">
        <v>120</v>
      </c>
      <c r="F46" s="35">
        <v>2024</v>
      </c>
      <c r="G46" s="32" t="s">
        <v>121</v>
      </c>
      <c r="H46" s="31">
        <v>7</v>
      </c>
      <c r="I46" s="31">
        <v>34.5</v>
      </c>
      <c r="J46" s="31">
        <v>44.5</v>
      </c>
      <c r="K46" s="31">
        <v>5</v>
      </c>
      <c r="M46" t="s">
        <v>338</v>
      </c>
      <c r="N46" s="55">
        <v>10</v>
      </c>
      <c r="Q46" t="s">
        <v>406</v>
      </c>
      <c r="R46">
        <v>12</v>
      </c>
    </row>
    <row r="47" spans="1:18">
      <c r="A47" s="31">
        <v>2</v>
      </c>
      <c r="B47" s="31">
        <v>1</v>
      </c>
      <c r="C47" s="32"/>
      <c r="D47" s="32" t="s">
        <v>137</v>
      </c>
      <c r="E47" s="32" t="s">
        <v>120</v>
      </c>
      <c r="F47" s="35">
        <v>2082</v>
      </c>
      <c r="G47" s="32" t="s">
        <v>122</v>
      </c>
      <c r="H47" s="31">
        <v>6.5</v>
      </c>
      <c r="I47" s="31">
        <v>36</v>
      </c>
      <c r="J47" s="31">
        <v>46.5</v>
      </c>
      <c r="K47" s="31">
        <v>5</v>
      </c>
      <c r="M47" t="s">
        <v>337</v>
      </c>
      <c r="N47" s="55">
        <v>9</v>
      </c>
      <c r="Q47" t="s">
        <v>407</v>
      </c>
      <c r="R47">
        <v>14</v>
      </c>
    </row>
    <row r="48" spans="1:18">
      <c r="A48" s="31">
        <v>3</v>
      </c>
      <c r="B48" s="31">
        <v>12</v>
      </c>
      <c r="C48" s="32"/>
      <c r="D48" s="32" t="s">
        <v>138</v>
      </c>
      <c r="E48" s="32" t="s">
        <v>120</v>
      </c>
      <c r="F48" s="35">
        <v>1717</v>
      </c>
      <c r="G48" s="32" t="s">
        <v>60</v>
      </c>
      <c r="H48" s="31">
        <v>6</v>
      </c>
      <c r="I48" s="31">
        <v>31.5</v>
      </c>
      <c r="J48" s="31">
        <v>42</v>
      </c>
      <c r="K48" s="31">
        <v>5</v>
      </c>
      <c r="M48" t="s">
        <v>328</v>
      </c>
      <c r="N48" s="55">
        <v>8</v>
      </c>
      <c r="Q48" t="s">
        <v>412</v>
      </c>
      <c r="R48">
        <v>8</v>
      </c>
    </row>
    <row r="49" spans="1:18">
      <c r="A49" s="31">
        <v>4</v>
      </c>
      <c r="B49" s="31">
        <v>10</v>
      </c>
      <c r="C49" s="32"/>
      <c r="D49" s="32" t="s">
        <v>139</v>
      </c>
      <c r="E49" s="32" t="s">
        <v>120</v>
      </c>
      <c r="F49" s="35">
        <v>1741</v>
      </c>
      <c r="G49" s="32" t="s">
        <v>102</v>
      </c>
      <c r="H49" s="31">
        <v>5.5</v>
      </c>
      <c r="I49" s="31">
        <v>36</v>
      </c>
      <c r="J49" s="31">
        <v>46</v>
      </c>
      <c r="K49" s="31">
        <v>4</v>
      </c>
      <c r="M49" t="s">
        <v>334</v>
      </c>
      <c r="N49" s="55">
        <v>7</v>
      </c>
      <c r="Q49" t="s">
        <v>405</v>
      </c>
      <c r="R49">
        <v>10</v>
      </c>
    </row>
    <row r="50" spans="1:18">
      <c r="A50" s="31">
        <v>5</v>
      </c>
      <c r="B50" s="31">
        <v>8</v>
      </c>
      <c r="C50" s="32"/>
      <c r="D50" s="32" t="s">
        <v>140</v>
      </c>
      <c r="E50" s="32" t="s">
        <v>120</v>
      </c>
      <c r="F50" s="35">
        <v>1779</v>
      </c>
      <c r="G50" s="32" t="s">
        <v>123</v>
      </c>
      <c r="H50" s="31">
        <v>5.5</v>
      </c>
      <c r="I50" s="31">
        <v>34</v>
      </c>
      <c r="J50" s="31">
        <v>44.5</v>
      </c>
      <c r="K50" s="31">
        <v>4</v>
      </c>
      <c r="M50" t="s">
        <v>327</v>
      </c>
      <c r="N50" s="55">
        <v>6</v>
      </c>
      <c r="Q50" t="s">
        <v>399</v>
      </c>
      <c r="R50">
        <v>12</v>
      </c>
    </row>
    <row r="51" spans="1:18">
      <c r="A51" s="31">
        <v>6</v>
      </c>
      <c r="B51" s="31">
        <v>9</v>
      </c>
      <c r="C51" s="32"/>
      <c r="D51" s="32" t="s">
        <v>141</v>
      </c>
      <c r="E51" s="32" t="s">
        <v>120</v>
      </c>
      <c r="F51" s="35">
        <v>1766</v>
      </c>
      <c r="G51" s="32" t="s">
        <v>124</v>
      </c>
      <c r="H51" s="31">
        <v>5.5</v>
      </c>
      <c r="I51" s="31">
        <v>31</v>
      </c>
      <c r="J51" s="31">
        <v>41</v>
      </c>
      <c r="K51" s="31">
        <v>4</v>
      </c>
      <c r="M51" t="s">
        <v>337</v>
      </c>
      <c r="N51" s="55">
        <v>5</v>
      </c>
    </row>
    <row r="52" spans="1:18">
      <c r="A52" s="31">
        <v>7</v>
      </c>
      <c r="B52" s="31">
        <v>3</v>
      </c>
      <c r="C52" s="32"/>
      <c r="D52" s="32" t="s">
        <v>142</v>
      </c>
      <c r="E52" s="32" t="s">
        <v>120</v>
      </c>
      <c r="F52" s="35">
        <v>1833</v>
      </c>
      <c r="G52" s="32" t="s">
        <v>125</v>
      </c>
      <c r="H52" s="31">
        <v>5.5</v>
      </c>
      <c r="I52" s="31">
        <v>30</v>
      </c>
      <c r="J52" s="31">
        <v>38.5</v>
      </c>
      <c r="K52" s="31">
        <v>4</v>
      </c>
      <c r="M52" t="s">
        <v>332</v>
      </c>
      <c r="N52" s="55">
        <v>4</v>
      </c>
      <c r="Q52" t="s">
        <v>409</v>
      </c>
      <c r="R52">
        <v>4</v>
      </c>
    </row>
    <row r="53" spans="1:18">
      <c r="A53" s="31">
        <v>8</v>
      </c>
      <c r="B53" s="31">
        <v>19</v>
      </c>
      <c r="C53" s="32"/>
      <c r="D53" s="32" t="s">
        <v>143</v>
      </c>
      <c r="E53" s="32" t="s">
        <v>120</v>
      </c>
      <c r="F53" s="35">
        <v>1573</v>
      </c>
      <c r="G53" s="32" t="s">
        <v>66</v>
      </c>
      <c r="H53" s="31">
        <v>5</v>
      </c>
      <c r="I53" s="31">
        <v>28</v>
      </c>
      <c r="J53" s="31">
        <v>34.5</v>
      </c>
      <c r="K53" s="31">
        <v>5</v>
      </c>
      <c r="M53" t="s">
        <v>327</v>
      </c>
      <c r="N53" s="55">
        <v>3</v>
      </c>
    </row>
    <row r="54" spans="1:18">
      <c r="A54" s="31">
        <v>9</v>
      </c>
      <c r="B54" s="31">
        <v>7</v>
      </c>
      <c r="C54" s="32"/>
      <c r="D54" s="32" t="s">
        <v>144</v>
      </c>
      <c r="E54" s="32" t="s">
        <v>120</v>
      </c>
      <c r="F54" s="35">
        <v>1790</v>
      </c>
      <c r="G54" s="32" t="s">
        <v>126</v>
      </c>
      <c r="H54" s="31">
        <v>4.5</v>
      </c>
      <c r="I54" s="31">
        <v>36.5</v>
      </c>
      <c r="J54" s="31">
        <v>47.5</v>
      </c>
      <c r="K54" s="31">
        <v>3</v>
      </c>
      <c r="M54" t="s">
        <v>329</v>
      </c>
      <c r="N54" s="55">
        <v>2</v>
      </c>
      <c r="Q54" t="s">
        <v>411</v>
      </c>
      <c r="R54">
        <v>4</v>
      </c>
    </row>
    <row r="55" spans="1:18">
      <c r="A55" s="31">
        <v>10</v>
      </c>
      <c r="B55" s="31">
        <v>23</v>
      </c>
      <c r="C55" s="32"/>
      <c r="D55" s="32" t="s">
        <v>145</v>
      </c>
      <c r="E55" s="32" t="s">
        <v>120</v>
      </c>
      <c r="F55" s="35">
        <v>0</v>
      </c>
      <c r="G55" s="32" t="s">
        <v>127</v>
      </c>
      <c r="H55" s="31">
        <v>4.5</v>
      </c>
      <c r="I55" s="31">
        <v>35.5</v>
      </c>
      <c r="J55" s="31">
        <v>46</v>
      </c>
      <c r="K55" s="31">
        <v>3</v>
      </c>
      <c r="M55" t="s">
        <v>334</v>
      </c>
      <c r="N55" s="55">
        <v>2</v>
      </c>
    </row>
    <row r="56" spans="1:18">
      <c r="A56" s="31">
        <v>11</v>
      </c>
      <c r="B56" s="31">
        <v>6</v>
      </c>
      <c r="C56" s="32"/>
      <c r="D56" s="32" t="s">
        <v>146</v>
      </c>
      <c r="E56" s="32" t="s">
        <v>120</v>
      </c>
      <c r="F56" s="35">
        <v>1797</v>
      </c>
      <c r="G56" s="32" t="s">
        <v>128</v>
      </c>
      <c r="H56" s="31">
        <v>4.5</v>
      </c>
      <c r="I56" s="31">
        <v>35</v>
      </c>
      <c r="J56" s="31">
        <v>45.5</v>
      </c>
      <c r="K56" s="31">
        <v>2</v>
      </c>
      <c r="M56" t="s">
        <v>333</v>
      </c>
      <c r="N56" s="55">
        <v>2</v>
      </c>
      <c r="Q56" t="s">
        <v>400</v>
      </c>
      <c r="R56">
        <v>2</v>
      </c>
    </row>
    <row r="57" spans="1:18">
      <c r="A57" s="31">
        <v>12</v>
      </c>
      <c r="B57" s="31">
        <v>4</v>
      </c>
      <c r="C57" s="32"/>
      <c r="D57" s="32" t="s">
        <v>147</v>
      </c>
      <c r="E57" s="32" t="s">
        <v>120</v>
      </c>
      <c r="F57" s="35">
        <v>1817</v>
      </c>
      <c r="G57" s="32" t="s">
        <v>64</v>
      </c>
      <c r="H57" s="31">
        <v>4.5</v>
      </c>
      <c r="I57" s="31">
        <v>33.5</v>
      </c>
      <c r="J57" s="31">
        <v>44</v>
      </c>
      <c r="K57" s="31">
        <v>3</v>
      </c>
      <c r="M57" t="s">
        <v>330</v>
      </c>
      <c r="N57" s="55">
        <v>2</v>
      </c>
      <c r="Q57" t="s">
        <v>396</v>
      </c>
      <c r="R57">
        <v>3</v>
      </c>
    </row>
    <row r="58" spans="1:18">
      <c r="A58" s="31">
        <v>13</v>
      </c>
      <c r="B58" s="31">
        <v>14</v>
      </c>
      <c r="C58" s="32"/>
      <c r="D58" s="32" t="s">
        <v>148</v>
      </c>
      <c r="E58" s="32" t="s">
        <v>120</v>
      </c>
      <c r="F58" s="35">
        <v>1710</v>
      </c>
      <c r="G58" s="32" t="s">
        <v>73</v>
      </c>
      <c r="H58" s="31">
        <v>4.5</v>
      </c>
      <c r="I58" s="31">
        <v>32</v>
      </c>
      <c r="J58" s="31">
        <v>42</v>
      </c>
      <c r="K58" s="31">
        <v>3</v>
      </c>
      <c r="M58" t="s">
        <v>327</v>
      </c>
      <c r="N58" s="55">
        <v>2</v>
      </c>
    </row>
    <row r="59" spans="1:18">
      <c r="A59" s="31">
        <v>14</v>
      </c>
      <c r="B59" s="31">
        <v>11</v>
      </c>
      <c r="C59" s="32"/>
      <c r="D59" s="32" t="s">
        <v>149</v>
      </c>
      <c r="E59" s="32" t="s">
        <v>120</v>
      </c>
      <c r="F59" s="35">
        <v>1738</v>
      </c>
      <c r="G59" s="32" t="s">
        <v>62</v>
      </c>
      <c r="H59" s="31">
        <v>4.5</v>
      </c>
      <c r="I59" s="31">
        <v>31.5</v>
      </c>
      <c r="J59" s="31">
        <v>38.5</v>
      </c>
      <c r="K59" s="31">
        <v>3</v>
      </c>
      <c r="M59" t="s">
        <v>329</v>
      </c>
      <c r="N59" s="55">
        <v>2</v>
      </c>
    </row>
    <row r="60" spans="1:18">
      <c r="A60" s="31">
        <v>15</v>
      </c>
      <c r="B60" s="31">
        <v>15</v>
      </c>
      <c r="C60" s="32"/>
      <c r="D60" s="32" t="s">
        <v>150</v>
      </c>
      <c r="E60" s="32" t="s">
        <v>120</v>
      </c>
      <c r="F60" s="35">
        <v>1691</v>
      </c>
      <c r="G60" s="32" t="s">
        <v>129</v>
      </c>
      <c r="H60" s="31">
        <v>4</v>
      </c>
      <c r="I60" s="31">
        <v>32</v>
      </c>
      <c r="J60" s="31">
        <v>41.5</v>
      </c>
      <c r="K60" s="31">
        <v>1</v>
      </c>
      <c r="M60" t="s">
        <v>338</v>
      </c>
      <c r="N60" s="55">
        <v>2</v>
      </c>
    </row>
    <row r="61" spans="1:18">
      <c r="A61" s="31">
        <v>16</v>
      </c>
      <c r="B61" s="31">
        <v>21</v>
      </c>
      <c r="C61" s="32"/>
      <c r="D61" s="32" t="s">
        <v>151</v>
      </c>
      <c r="E61" s="32" t="s">
        <v>120</v>
      </c>
      <c r="F61" s="35">
        <v>1524</v>
      </c>
      <c r="G61" s="32" t="s">
        <v>130</v>
      </c>
      <c r="H61" s="31">
        <v>4</v>
      </c>
      <c r="I61" s="31">
        <v>30</v>
      </c>
      <c r="J61" s="31">
        <v>36.5</v>
      </c>
      <c r="K61" s="31">
        <v>1</v>
      </c>
      <c r="M61" t="s">
        <v>326</v>
      </c>
      <c r="N61" s="55">
        <v>2</v>
      </c>
      <c r="Q61" t="s">
        <v>408</v>
      </c>
      <c r="R61">
        <v>4</v>
      </c>
    </row>
    <row r="62" spans="1:18">
      <c r="A62" s="31">
        <v>17</v>
      </c>
      <c r="B62" s="31">
        <v>24</v>
      </c>
      <c r="C62" s="32"/>
      <c r="D62" s="32" t="s">
        <v>152</v>
      </c>
      <c r="E62" s="32" t="s">
        <v>120</v>
      </c>
      <c r="F62" s="35">
        <v>0</v>
      </c>
      <c r="G62" s="32" t="s">
        <v>131</v>
      </c>
      <c r="H62" s="31">
        <v>4</v>
      </c>
      <c r="I62" s="31">
        <v>28.5</v>
      </c>
      <c r="J62" s="31">
        <v>35.5</v>
      </c>
      <c r="K62" s="31">
        <v>3</v>
      </c>
      <c r="M62" t="s">
        <v>326</v>
      </c>
      <c r="N62" s="55">
        <v>1</v>
      </c>
    </row>
    <row r="63" spans="1:18">
      <c r="A63" s="31">
        <v>18</v>
      </c>
      <c r="B63" s="31">
        <v>20</v>
      </c>
      <c r="C63" s="32"/>
      <c r="D63" s="32" t="s">
        <v>153</v>
      </c>
      <c r="E63" s="32" t="s">
        <v>120</v>
      </c>
      <c r="F63" s="35">
        <v>1542</v>
      </c>
      <c r="G63" s="32" t="s">
        <v>90</v>
      </c>
      <c r="H63" s="31">
        <v>4</v>
      </c>
      <c r="I63" s="31">
        <v>28.5</v>
      </c>
      <c r="J63" s="31">
        <v>35.5</v>
      </c>
      <c r="K63" s="31">
        <v>1</v>
      </c>
      <c r="M63" t="s">
        <v>327</v>
      </c>
      <c r="N63" s="55">
        <v>1</v>
      </c>
    </row>
    <row r="64" spans="1:18">
      <c r="A64" s="31">
        <v>19</v>
      </c>
      <c r="B64" s="31">
        <v>18</v>
      </c>
      <c r="C64" s="32"/>
      <c r="D64" s="32" t="s">
        <v>154</v>
      </c>
      <c r="E64" s="32" t="s">
        <v>120</v>
      </c>
      <c r="F64" s="35">
        <v>1615</v>
      </c>
      <c r="G64" s="32" t="s">
        <v>130</v>
      </c>
      <c r="H64" s="31">
        <v>4</v>
      </c>
      <c r="I64" s="31">
        <v>28.5</v>
      </c>
      <c r="J64" s="31">
        <v>34.5</v>
      </c>
      <c r="K64" s="31">
        <v>2</v>
      </c>
      <c r="M64" t="s">
        <v>326</v>
      </c>
      <c r="N64" s="55">
        <v>1</v>
      </c>
    </row>
    <row r="65" spans="1:18">
      <c r="A65" s="31">
        <v>20</v>
      </c>
      <c r="B65" s="31">
        <v>5</v>
      </c>
      <c r="C65" s="32"/>
      <c r="D65" s="32" t="s">
        <v>155</v>
      </c>
      <c r="E65" s="32" t="s">
        <v>120</v>
      </c>
      <c r="F65" s="35">
        <v>1814</v>
      </c>
      <c r="G65" s="32" t="s">
        <v>132</v>
      </c>
      <c r="H65" s="31">
        <v>3.5</v>
      </c>
      <c r="I65" s="31">
        <v>31</v>
      </c>
      <c r="J65" s="31">
        <v>39</v>
      </c>
      <c r="K65" s="31">
        <v>1</v>
      </c>
      <c r="M65" t="s">
        <v>330</v>
      </c>
      <c r="N65" s="55">
        <v>1</v>
      </c>
    </row>
    <row r="66" spans="1:18">
      <c r="A66" s="31">
        <v>21</v>
      </c>
      <c r="B66" s="31">
        <v>13</v>
      </c>
      <c r="C66" s="32"/>
      <c r="D66" s="32" t="s">
        <v>156</v>
      </c>
      <c r="E66" s="32" t="s">
        <v>120</v>
      </c>
      <c r="F66" s="35">
        <v>1711</v>
      </c>
      <c r="G66" s="32" t="s">
        <v>133</v>
      </c>
      <c r="H66" s="31">
        <v>3.5</v>
      </c>
      <c r="I66" s="31">
        <v>30</v>
      </c>
      <c r="J66" s="31">
        <v>39.5</v>
      </c>
      <c r="K66" s="31">
        <v>2</v>
      </c>
      <c r="M66" t="s">
        <v>335</v>
      </c>
      <c r="N66" s="55">
        <v>1</v>
      </c>
      <c r="Q66" t="s">
        <v>402</v>
      </c>
      <c r="R66">
        <v>1</v>
      </c>
    </row>
    <row r="67" spans="1:18">
      <c r="A67" s="31">
        <v>22</v>
      </c>
      <c r="B67" s="31">
        <v>16</v>
      </c>
      <c r="C67" s="32"/>
      <c r="D67" s="32" t="s">
        <v>157</v>
      </c>
      <c r="E67" s="32" t="s">
        <v>120</v>
      </c>
      <c r="F67" s="35">
        <v>1680</v>
      </c>
      <c r="G67" s="32" t="s">
        <v>68</v>
      </c>
      <c r="H67" s="31">
        <v>3.5</v>
      </c>
      <c r="I67" s="31">
        <v>30</v>
      </c>
      <c r="J67" s="31">
        <v>36.5</v>
      </c>
      <c r="K67" s="31">
        <v>2</v>
      </c>
      <c r="M67" t="s">
        <v>334</v>
      </c>
      <c r="N67" s="55">
        <v>1</v>
      </c>
    </row>
    <row r="68" spans="1:18">
      <c r="A68" s="31">
        <v>23</v>
      </c>
      <c r="B68" s="31">
        <v>22</v>
      </c>
      <c r="C68" s="32"/>
      <c r="D68" s="32" t="s">
        <v>158</v>
      </c>
      <c r="E68" s="32" t="s">
        <v>120</v>
      </c>
      <c r="F68" s="35">
        <v>1481</v>
      </c>
      <c r="G68" s="32" t="s">
        <v>134</v>
      </c>
      <c r="H68" s="31">
        <v>3</v>
      </c>
      <c r="I68" s="31">
        <v>30.5</v>
      </c>
      <c r="J68" s="31">
        <v>37</v>
      </c>
      <c r="K68" s="31">
        <v>2</v>
      </c>
      <c r="M68" t="s">
        <v>336</v>
      </c>
      <c r="N68" s="55">
        <v>1</v>
      </c>
      <c r="Q68" t="s">
        <v>404</v>
      </c>
      <c r="R68">
        <v>1</v>
      </c>
    </row>
    <row r="69" spans="1:18" ht="15.75" thickBot="1">
      <c r="A69" s="31">
        <v>24</v>
      </c>
      <c r="B69" s="31">
        <v>17</v>
      </c>
      <c r="C69" s="32"/>
      <c r="D69" s="32" t="s">
        <v>159</v>
      </c>
      <c r="E69" s="32" t="s">
        <v>120</v>
      </c>
      <c r="F69" s="35">
        <v>1626</v>
      </c>
      <c r="G69" s="32" t="s">
        <v>135</v>
      </c>
      <c r="H69" s="31">
        <v>1</v>
      </c>
      <c r="I69" s="31">
        <v>27.5</v>
      </c>
      <c r="J69" s="31">
        <v>35.5</v>
      </c>
      <c r="K69" s="31">
        <v>0</v>
      </c>
      <c r="M69" t="s">
        <v>339</v>
      </c>
      <c r="N69" s="55">
        <v>1</v>
      </c>
      <c r="Q69" t="s">
        <v>410</v>
      </c>
      <c r="R69">
        <v>1</v>
      </c>
    </row>
    <row r="70" spans="1:18" ht="15.75" thickBot="1">
      <c r="N70" s="57">
        <f>SUM(N46:N69)</f>
        <v>76</v>
      </c>
    </row>
    <row r="71" spans="1:18" ht="15.75" thickBot="1">
      <c r="B71" s="60" t="s">
        <v>160</v>
      </c>
    </row>
    <row r="72" spans="1:18">
      <c r="A72" s="29" t="s">
        <v>41</v>
      </c>
      <c r="B72" s="59" t="s">
        <v>42</v>
      </c>
      <c r="C72" s="30"/>
      <c r="D72" s="30" t="s">
        <v>43</v>
      </c>
      <c r="E72" s="30" t="s">
        <v>44</v>
      </c>
      <c r="F72" s="34" t="s">
        <v>81</v>
      </c>
      <c r="G72" s="30" t="s">
        <v>46</v>
      </c>
      <c r="H72" s="29" t="s">
        <v>74</v>
      </c>
      <c r="I72" s="29" t="s">
        <v>75</v>
      </c>
      <c r="J72" s="29" t="s">
        <v>76</v>
      </c>
      <c r="K72" s="29" t="s">
        <v>82</v>
      </c>
    </row>
    <row r="73" spans="1:18">
      <c r="A73" s="31">
        <v>1</v>
      </c>
      <c r="B73" s="31">
        <v>3</v>
      </c>
      <c r="C73" s="32"/>
      <c r="D73" s="32" t="s">
        <v>161</v>
      </c>
      <c r="E73" s="32" t="s">
        <v>160</v>
      </c>
      <c r="F73" s="35">
        <v>1762</v>
      </c>
      <c r="G73" s="32" t="s">
        <v>60</v>
      </c>
      <c r="H73" s="31">
        <v>7</v>
      </c>
      <c r="I73" s="31">
        <v>36.5</v>
      </c>
      <c r="J73" s="31">
        <v>47</v>
      </c>
      <c r="K73" s="31">
        <v>5</v>
      </c>
      <c r="M73" t="s">
        <v>328</v>
      </c>
      <c r="N73" s="55">
        <v>10</v>
      </c>
      <c r="Q73" t="s">
        <v>412</v>
      </c>
      <c r="R73">
        <v>10</v>
      </c>
    </row>
    <row r="74" spans="1:18">
      <c r="A74" s="31">
        <v>2</v>
      </c>
      <c r="B74" s="31">
        <v>1</v>
      </c>
      <c r="C74" s="32"/>
      <c r="D74" s="32" t="s">
        <v>162</v>
      </c>
      <c r="E74" s="32" t="s">
        <v>160</v>
      </c>
      <c r="F74" s="35">
        <v>1805</v>
      </c>
      <c r="G74" s="32" t="s">
        <v>163</v>
      </c>
      <c r="H74" s="31">
        <v>6.5</v>
      </c>
      <c r="I74" s="31">
        <v>35.5</v>
      </c>
      <c r="J74" s="31">
        <v>45</v>
      </c>
      <c r="K74" s="31">
        <v>5</v>
      </c>
      <c r="M74" t="s">
        <v>330</v>
      </c>
      <c r="N74" s="55">
        <v>9</v>
      </c>
      <c r="Q74" t="s">
        <v>398</v>
      </c>
      <c r="R74">
        <v>14</v>
      </c>
    </row>
    <row r="75" spans="1:18">
      <c r="A75" s="31">
        <v>3</v>
      </c>
      <c r="B75" s="31">
        <v>19</v>
      </c>
      <c r="C75" s="32"/>
      <c r="D75" s="32" t="s">
        <v>164</v>
      </c>
      <c r="E75" s="32" t="s">
        <v>160</v>
      </c>
      <c r="F75" s="35">
        <v>1506</v>
      </c>
      <c r="G75" s="32" t="s">
        <v>131</v>
      </c>
      <c r="H75" s="31">
        <v>6</v>
      </c>
      <c r="I75" s="31">
        <v>37.5</v>
      </c>
      <c r="J75" s="31">
        <v>48.5</v>
      </c>
      <c r="K75" s="31">
        <v>3</v>
      </c>
      <c r="M75" t="s">
        <v>326</v>
      </c>
      <c r="N75" s="55">
        <v>8</v>
      </c>
      <c r="Q75" t="s">
        <v>413</v>
      </c>
      <c r="R75">
        <v>18</v>
      </c>
    </row>
    <row r="76" spans="1:18">
      <c r="A76" s="31">
        <v>4</v>
      </c>
      <c r="B76" s="31">
        <v>9</v>
      </c>
      <c r="C76" s="32"/>
      <c r="D76" s="32" t="s">
        <v>165</v>
      </c>
      <c r="E76" s="32" t="s">
        <v>160</v>
      </c>
      <c r="F76" s="35">
        <v>1626</v>
      </c>
      <c r="G76" s="32" t="s">
        <v>73</v>
      </c>
      <c r="H76" s="31">
        <v>5.5</v>
      </c>
      <c r="I76" s="31">
        <v>38</v>
      </c>
      <c r="J76" s="31">
        <v>47</v>
      </c>
      <c r="K76" s="31">
        <v>4</v>
      </c>
      <c r="M76" t="s">
        <v>327</v>
      </c>
      <c r="N76" s="55">
        <v>7</v>
      </c>
      <c r="Q76" t="s">
        <v>414</v>
      </c>
      <c r="R76">
        <v>24</v>
      </c>
    </row>
    <row r="77" spans="1:18">
      <c r="A77" s="31">
        <v>5</v>
      </c>
      <c r="B77" s="31">
        <v>4</v>
      </c>
      <c r="C77" s="32"/>
      <c r="D77" s="32" t="s">
        <v>166</v>
      </c>
      <c r="E77" s="32" t="s">
        <v>160</v>
      </c>
      <c r="F77" s="35">
        <v>1718</v>
      </c>
      <c r="G77" s="32" t="s">
        <v>53</v>
      </c>
      <c r="H77" s="31">
        <v>5.5</v>
      </c>
      <c r="I77" s="31">
        <v>37.5</v>
      </c>
      <c r="J77" s="31">
        <v>47.5</v>
      </c>
      <c r="K77" s="31">
        <v>5</v>
      </c>
      <c r="M77" t="s">
        <v>326</v>
      </c>
      <c r="N77" s="55">
        <v>6</v>
      </c>
    </row>
    <row r="78" spans="1:18">
      <c r="A78" s="31">
        <v>6</v>
      </c>
      <c r="B78" s="31">
        <v>5</v>
      </c>
      <c r="C78" s="32"/>
      <c r="D78" s="32" t="s">
        <v>167</v>
      </c>
      <c r="E78" s="32" t="s">
        <v>160</v>
      </c>
      <c r="F78" s="35">
        <v>1717</v>
      </c>
      <c r="G78" s="32" t="s">
        <v>66</v>
      </c>
      <c r="H78" s="31">
        <v>5.5</v>
      </c>
      <c r="I78" s="31">
        <v>35.5</v>
      </c>
      <c r="J78" s="31">
        <v>46.5</v>
      </c>
      <c r="K78" s="31">
        <v>4</v>
      </c>
      <c r="M78" t="s">
        <v>327</v>
      </c>
      <c r="N78" s="55">
        <v>5</v>
      </c>
    </row>
    <row r="79" spans="1:18">
      <c r="A79" s="31">
        <v>7</v>
      </c>
      <c r="B79" s="31">
        <v>11</v>
      </c>
      <c r="C79" s="32"/>
      <c r="D79" s="32" t="s">
        <v>168</v>
      </c>
      <c r="E79" s="32" t="s">
        <v>160</v>
      </c>
      <c r="F79" s="35">
        <v>1599</v>
      </c>
      <c r="G79" s="32" t="s">
        <v>73</v>
      </c>
      <c r="H79" s="31">
        <v>5.5</v>
      </c>
      <c r="I79" s="31">
        <v>35</v>
      </c>
      <c r="J79" s="31">
        <v>44.5</v>
      </c>
      <c r="K79" s="31">
        <v>3</v>
      </c>
      <c r="M79" t="s">
        <v>327</v>
      </c>
      <c r="N79" s="55">
        <v>4</v>
      </c>
    </row>
    <row r="80" spans="1:18">
      <c r="A80" s="31">
        <v>8</v>
      </c>
      <c r="B80" s="31">
        <v>6</v>
      </c>
      <c r="C80" s="32"/>
      <c r="D80" s="32" t="s">
        <v>169</v>
      </c>
      <c r="E80" s="32" t="s">
        <v>160</v>
      </c>
      <c r="F80" s="35">
        <v>1704</v>
      </c>
      <c r="G80" s="32" t="s">
        <v>170</v>
      </c>
      <c r="H80" s="31">
        <v>5.5</v>
      </c>
      <c r="I80" s="31">
        <v>33</v>
      </c>
      <c r="J80" s="31">
        <v>43.5</v>
      </c>
      <c r="K80" s="31">
        <v>4</v>
      </c>
      <c r="M80" t="s">
        <v>337</v>
      </c>
      <c r="N80" s="55">
        <v>3</v>
      </c>
      <c r="Q80" t="s">
        <v>407</v>
      </c>
      <c r="R80">
        <v>5</v>
      </c>
    </row>
    <row r="81" spans="1:18">
      <c r="A81" s="31">
        <v>9</v>
      </c>
      <c r="B81" s="31">
        <v>12</v>
      </c>
      <c r="C81" s="32"/>
      <c r="D81" s="32" t="s">
        <v>171</v>
      </c>
      <c r="E81" s="32" t="s">
        <v>160</v>
      </c>
      <c r="F81" s="35">
        <v>1573</v>
      </c>
      <c r="G81" s="32" t="s">
        <v>66</v>
      </c>
      <c r="H81" s="31">
        <v>5.5</v>
      </c>
      <c r="I81" s="31">
        <v>28.5</v>
      </c>
      <c r="J81" s="31">
        <v>37.5</v>
      </c>
      <c r="K81" s="31">
        <v>5</v>
      </c>
      <c r="M81" t="s">
        <v>327</v>
      </c>
      <c r="N81" s="55">
        <v>2</v>
      </c>
    </row>
    <row r="82" spans="1:18">
      <c r="A82" s="31">
        <v>10</v>
      </c>
      <c r="B82" s="31">
        <v>7</v>
      </c>
      <c r="C82" s="32"/>
      <c r="D82" s="32" t="s">
        <v>172</v>
      </c>
      <c r="E82" s="32" t="s">
        <v>160</v>
      </c>
      <c r="F82" s="35">
        <v>1651</v>
      </c>
      <c r="G82" s="32" t="s">
        <v>122</v>
      </c>
      <c r="H82" s="31">
        <v>5</v>
      </c>
      <c r="I82" s="31">
        <v>32</v>
      </c>
      <c r="J82" s="31">
        <v>40.5</v>
      </c>
      <c r="K82" s="31">
        <v>4</v>
      </c>
      <c r="M82" t="s">
        <v>337</v>
      </c>
      <c r="N82" s="55">
        <v>2</v>
      </c>
    </row>
    <row r="83" spans="1:18">
      <c r="A83" s="31">
        <v>11</v>
      </c>
      <c r="B83" s="31">
        <v>24</v>
      </c>
      <c r="C83" s="32"/>
      <c r="D83" s="32" t="s">
        <v>173</v>
      </c>
      <c r="E83" s="32" t="s">
        <v>160</v>
      </c>
      <c r="F83" s="35">
        <v>0</v>
      </c>
      <c r="G83" s="32" t="s">
        <v>174</v>
      </c>
      <c r="H83" s="31">
        <v>5</v>
      </c>
      <c r="I83" s="31">
        <v>31.5</v>
      </c>
      <c r="J83" s="31">
        <v>40.5</v>
      </c>
      <c r="K83" s="31">
        <v>4</v>
      </c>
      <c r="M83" t="s">
        <v>329</v>
      </c>
      <c r="N83" s="55">
        <v>2</v>
      </c>
      <c r="Q83" t="s">
        <v>395</v>
      </c>
      <c r="R83">
        <v>2</v>
      </c>
    </row>
    <row r="84" spans="1:18">
      <c r="A84" s="31">
        <v>12</v>
      </c>
      <c r="B84" s="31">
        <v>15</v>
      </c>
      <c r="C84" s="32"/>
      <c r="D84" s="32" t="s">
        <v>175</v>
      </c>
      <c r="E84" s="32" t="s">
        <v>160</v>
      </c>
      <c r="F84" s="35">
        <v>1527</v>
      </c>
      <c r="G84" s="32" t="s">
        <v>53</v>
      </c>
      <c r="H84" s="31">
        <v>4.5</v>
      </c>
      <c r="I84" s="31">
        <v>33</v>
      </c>
      <c r="J84" s="31">
        <v>42</v>
      </c>
      <c r="K84" s="31">
        <v>4</v>
      </c>
      <c r="M84" t="s">
        <v>326</v>
      </c>
      <c r="N84" s="55">
        <v>2</v>
      </c>
    </row>
    <row r="85" spans="1:18">
      <c r="A85" s="31">
        <v>13</v>
      </c>
      <c r="B85" s="31">
        <v>14</v>
      </c>
      <c r="C85" s="32"/>
      <c r="D85" s="32" t="s">
        <v>176</v>
      </c>
      <c r="E85" s="32" t="s">
        <v>160</v>
      </c>
      <c r="F85" s="35">
        <v>1548</v>
      </c>
      <c r="G85" s="32" t="s">
        <v>66</v>
      </c>
      <c r="H85" s="31">
        <v>4.5</v>
      </c>
      <c r="I85" s="31">
        <v>27</v>
      </c>
      <c r="J85" s="31">
        <v>34.5</v>
      </c>
      <c r="K85" s="31">
        <v>4</v>
      </c>
      <c r="M85" t="s">
        <v>327</v>
      </c>
      <c r="N85" s="55">
        <v>2</v>
      </c>
    </row>
    <row r="86" spans="1:18">
      <c r="A86" s="31">
        <v>14</v>
      </c>
      <c r="B86" s="31">
        <v>10</v>
      </c>
      <c r="C86" s="32"/>
      <c r="D86" s="32" t="s">
        <v>177</v>
      </c>
      <c r="E86" s="32" t="s">
        <v>160</v>
      </c>
      <c r="F86" s="35">
        <v>1624</v>
      </c>
      <c r="G86" s="32" t="s">
        <v>66</v>
      </c>
      <c r="H86" s="31">
        <v>4</v>
      </c>
      <c r="I86" s="31">
        <v>35.5</v>
      </c>
      <c r="J86" s="31">
        <v>46.5</v>
      </c>
      <c r="K86" s="31">
        <v>3</v>
      </c>
      <c r="M86" t="s">
        <v>327</v>
      </c>
      <c r="N86" s="55">
        <v>2</v>
      </c>
    </row>
    <row r="87" spans="1:18">
      <c r="A87" s="31">
        <v>15</v>
      </c>
      <c r="B87" s="31">
        <v>18</v>
      </c>
      <c r="C87" s="32"/>
      <c r="D87" s="32" t="s">
        <v>178</v>
      </c>
      <c r="E87" s="32" t="s">
        <v>160</v>
      </c>
      <c r="F87" s="35">
        <v>1524</v>
      </c>
      <c r="G87" s="32" t="s">
        <v>71</v>
      </c>
      <c r="H87" s="31">
        <v>4</v>
      </c>
      <c r="I87" s="31">
        <v>32</v>
      </c>
      <c r="J87" s="31">
        <v>40</v>
      </c>
      <c r="K87" s="31">
        <v>2</v>
      </c>
      <c r="M87" t="s">
        <v>331</v>
      </c>
      <c r="N87" s="55">
        <v>2</v>
      </c>
      <c r="Q87" t="s">
        <v>403</v>
      </c>
      <c r="R87">
        <v>2</v>
      </c>
    </row>
    <row r="88" spans="1:18" s="40" customFormat="1">
      <c r="A88" s="36">
        <v>16</v>
      </c>
      <c r="B88" s="36">
        <v>22</v>
      </c>
      <c r="C88" s="37"/>
      <c r="D88" s="37" t="s">
        <v>179</v>
      </c>
      <c r="E88" s="38" t="s">
        <v>191</v>
      </c>
      <c r="F88" s="39">
        <v>1433</v>
      </c>
      <c r="G88" s="37" t="s">
        <v>180</v>
      </c>
      <c r="H88" s="36">
        <v>4</v>
      </c>
      <c r="I88" s="36">
        <v>30.5</v>
      </c>
      <c r="J88" s="36">
        <v>38</v>
      </c>
      <c r="K88" s="36">
        <v>2</v>
      </c>
      <c r="M88" s="40" t="s">
        <v>330</v>
      </c>
      <c r="N88" s="58">
        <f>2*2</f>
        <v>4</v>
      </c>
    </row>
    <row r="89" spans="1:18">
      <c r="A89" s="31">
        <v>17</v>
      </c>
      <c r="B89" s="31">
        <v>8</v>
      </c>
      <c r="C89" s="32"/>
      <c r="D89" s="32" t="s">
        <v>181</v>
      </c>
      <c r="E89" s="32" t="s">
        <v>160</v>
      </c>
      <c r="F89" s="35">
        <v>1646</v>
      </c>
      <c r="G89" s="32" t="s">
        <v>182</v>
      </c>
      <c r="H89" s="31">
        <v>4</v>
      </c>
      <c r="I89" s="31">
        <v>26.5</v>
      </c>
      <c r="J89" s="31">
        <v>35.5</v>
      </c>
      <c r="K89" s="31">
        <v>3</v>
      </c>
      <c r="M89" t="s">
        <v>338</v>
      </c>
      <c r="N89" s="55">
        <v>1</v>
      </c>
      <c r="Q89" t="s">
        <v>415</v>
      </c>
      <c r="R89">
        <v>1</v>
      </c>
    </row>
    <row r="90" spans="1:18">
      <c r="A90" s="31">
        <v>18</v>
      </c>
      <c r="B90" s="31">
        <v>17</v>
      </c>
      <c r="C90" s="32"/>
      <c r="D90" s="32" t="s">
        <v>183</v>
      </c>
      <c r="E90" s="32" t="s">
        <v>160</v>
      </c>
      <c r="F90" s="35">
        <v>1526</v>
      </c>
      <c r="G90" s="32" t="s">
        <v>53</v>
      </c>
      <c r="H90" s="31">
        <v>4</v>
      </c>
      <c r="I90" s="31">
        <v>26.5</v>
      </c>
      <c r="J90" s="31">
        <v>34</v>
      </c>
      <c r="K90" s="31">
        <v>2</v>
      </c>
      <c r="M90" t="s">
        <v>326</v>
      </c>
      <c r="N90" s="55">
        <v>1</v>
      </c>
    </row>
    <row r="91" spans="1:18">
      <c r="A91" s="31">
        <v>19</v>
      </c>
      <c r="B91" s="31">
        <v>23</v>
      </c>
      <c r="C91" s="32"/>
      <c r="D91" s="32" t="s">
        <v>184</v>
      </c>
      <c r="E91" s="32" t="s">
        <v>160</v>
      </c>
      <c r="F91" s="35">
        <v>1391</v>
      </c>
      <c r="G91" s="32" t="s">
        <v>111</v>
      </c>
      <c r="H91" s="31">
        <v>3.5</v>
      </c>
      <c r="I91" s="31">
        <v>24.5</v>
      </c>
      <c r="J91" s="31">
        <v>32</v>
      </c>
      <c r="K91" s="31">
        <v>1</v>
      </c>
      <c r="M91" t="s">
        <v>335</v>
      </c>
      <c r="N91" s="55">
        <v>1</v>
      </c>
      <c r="Q91" t="s">
        <v>402</v>
      </c>
      <c r="R91">
        <v>1</v>
      </c>
    </row>
    <row r="92" spans="1:18">
      <c r="A92" s="31">
        <v>20</v>
      </c>
      <c r="B92" s="31">
        <v>2</v>
      </c>
      <c r="C92" s="32"/>
      <c r="D92" s="32" t="s">
        <v>185</v>
      </c>
      <c r="E92" s="32" t="s">
        <v>160</v>
      </c>
      <c r="F92" s="35">
        <v>1769</v>
      </c>
      <c r="G92" s="32" t="s">
        <v>53</v>
      </c>
      <c r="H92" s="31">
        <v>3</v>
      </c>
      <c r="I92" s="31">
        <v>33</v>
      </c>
      <c r="J92" s="31">
        <v>43.5</v>
      </c>
      <c r="K92" s="31">
        <v>2</v>
      </c>
      <c r="M92" t="s">
        <v>326</v>
      </c>
      <c r="N92" s="55">
        <v>1</v>
      </c>
    </row>
    <row r="93" spans="1:18">
      <c r="A93" s="31">
        <v>21</v>
      </c>
      <c r="B93" s="31">
        <v>16</v>
      </c>
      <c r="C93" s="32"/>
      <c r="D93" s="32" t="s">
        <v>186</v>
      </c>
      <c r="E93" s="32" t="s">
        <v>160</v>
      </c>
      <c r="F93" s="35">
        <v>1527</v>
      </c>
      <c r="G93" s="32" t="s">
        <v>84</v>
      </c>
      <c r="H93" s="31">
        <v>3</v>
      </c>
      <c r="I93" s="31">
        <v>25</v>
      </c>
      <c r="J93" s="31">
        <v>32.5</v>
      </c>
      <c r="K93" s="31">
        <v>2</v>
      </c>
      <c r="M93" t="s">
        <v>332</v>
      </c>
      <c r="N93" s="55">
        <v>1</v>
      </c>
      <c r="Q93" t="s">
        <v>409</v>
      </c>
      <c r="R93">
        <v>1</v>
      </c>
    </row>
    <row r="94" spans="1:18">
      <c r="A94" s="31">
        <v>22</v>
      </c>
      <c r="B94" s="31">
        <v>21</v>
      </c>
      <c r="C94" s="32"/>
      <c r="D94" s="32" t="s">
        <v>187</v>
      </c>
      <c r="E94" s="32" t="s">
        <v>160</v>
      </c>
      <c r="F94" s="35">
        <v>1450</v>
      </c>
      <c r="G94" s="32" t="s">
        <v>188</v>
      </c>
      <c r="H94" s="31">
        <v>2.5</v>
      </c>
      <c r="I94" s="31">
        <v>27.5</v>
      </c>
      <c r="J94" s="31">
        <v>34.5</v>
      </c>
      <c r="K94" s="31">
        <v>1</v>
      </c>
      <c r="M94" t="s">
        <v>327</v>
      </c>
      <c r="N94" s="55">
        <v>1</v>
      </c>
    </row>
    <row r="95" spans="1:18">
      <c r="A95" s="31">
        <v>23</v>
      </c>
      <c r="B95" s="31">
        <v>13</v>
      </c>
      <c r="C95" s="32"/>
      <c r="D95" s="32" t="s">
        <v>189</v>
      </c>
      <c r="E95" s="32" t="s">
        <v>160</v>
      </c>
      <c r="F95" s="35">
        <v>1553</v>
      </c>
      <c r="G95" s="32" t="s">
        <v>163</v>
      </c>
      <c r="H95" s="31">
        <v>2.5</v>
      </c>
      <c r="I95" s="31">
        <v>26</v>
      </c>
      <c r="J95" s="31">
        <v>34.5</v>
      </c>
      <c r="K95" s="31">
        <v>2</v>
      </c>
      <c r="M95" t="s">
        <v>330</v>
      </c>
      <c r="N95" s="55">
        <v>1</v>
      </c>
    </row>
    <row r="96" spans="1:18" ht="15.75" thickBot="1">
      <c r="A96" s="31">
        <v>24</v>
      </c>
      <c r="B96" s="31">
        <v>20</v>
      </c>
      <c r="C96" s="32"/>
      <c r="D96" s="32" t="s">
        <v>190</v>
      </c>
      <c r="E96" s="32" t="s">
        <v>160</v>
      </c>
      <c r="F96" s="35">
        <v>1465</v>
      </c>
      <c r="G96" s="32" t="s">
        <v>73</v>
      </c>
      <c r="H96" s="31">
        <v>2</v>
      </c>
      <c r="I96" s="31">
        <v>27.5</v>
      </c>
      <c r="J96" s="31">
        <v>35.5</v>
      </c>
      <c r="K96" s="31">
        <v>1</v>
      </c>
      <c r="M96" t="s">
        <v>327</v>
      </c>
      <c r="N96" s="55">
        <v>1</v>
      </c>
    </row>
    <row r="97" spans="1:18" ht="15.75" thickBot="1">
      <c r="N97" s="57">
        <f>SUM(N73:N96)</f>
        <v>78</v>
      </c>
    </row>
    <row r="98" spans="1:18" ht="15.75" thickBot="1">
      <c r="B98" s="60" t="s">
        <v>191</v>
      </c>
    </row>
    <row r="99" spans="1:18">
      <c r="A99" s="29" t="s">
        <v>41</v>
      </c>
      <c r="B99" s="59" t="s">
        <v>42</v>
      </c>
      <c r="C99" s="30"/>
      <c r="D99" s="30" t="s">
        <v>43</v>
      </c>
      <c r="E99" s="30" t="s">
        <v>44</v>
      </c>
      <c r="F99" s="34" t="s">
        <v>45</v>
      </c>
      <c r="G99" s="30" t="s">
        <v>46</v>
      </c>
      <c r="H99" s="29" t="s">
        <v>74</v>
      </c>
      <c r="I99" s="29" t="s">
        <v>75</v>
      </c>
      <c r="J99" s="29" t="s">
        <v>76</v>
      </c>
      <c r="K99" s="29" t="s">
        <v>82</v>
      </c>
    </row>
    <row r="100" spans="1:18">
      <c r="A100" s="31">
        <v>1</v>
      </c>
      <c r="B100" s="31">
        <v>7</v>
      </c>
      <c r="C100" s="32"/>
      <c r="D100" s="32" t="s">
        <v>192</v>
      </c>
      <c r="E100" s="32" t="s">
        <v>191</v>
      </c>
      <c r="F100" s="35">
        <v>1590</v>
      </c>
      <c r="G100" s="32" t="s">
        <v>66</v>
      </c>
      <c r="H100" s="31">
        <v>7.5</v>
      </c>
      <c r="I100" s="31">
        <v>38</v>
      </c>
      <c r="J100" s="31">
        <v>49</v>
      </c>
      <c r="K100" s="31">
        <v>7</v>
      </c>
      <c r="M100" t="s">
        <v>327</v>
      </c>
      <c r="N100" s="55">
        <v>10</v>
      </c>
      <c r="Q100" t="s">
        <v>414</v>
      </c>
      <c r="R100">
        <v>36</v>
      </c>
    </row>
    <row r="101" spans="1:18">
      <c r="A101" s="31">
        <v>2</v>
      </c>
      <c r="B101" s="31">
        <v>11</v>
      </c>
      <c r="C101" s="32"/>
      <c r="D101" s="32" t="s">
        <v>193</v>
      </c>
      <c r="E101" s="32" t="s">
        <v>191</v>
      </c>
      <c r="F101" s="35">
        <v>1522</v>
      </c>
      <c r="G101" s="32" t="s">
        <v>194</v>
      </c>
      <c r="H101" s="31">
        <v>6.5</v>
      </c>
      <c r="I101" s="31">
        <v>35</v>
      </c>
      <c r="J101" s="31">
        <v>46.5</v>
      </c>
      <c r="K101" s="31">
        <v>6</v>
      </c>
      <c r="M101" t="s">
        <v>328</v>
      </c>
      <c r="N101" s="55">
        <v>9</v>
      </c>
      <c r="Q101" t="s">
        <v>392</v>
      </c>
      <c r="R101">
        <v>11</v>
      </c>
    </row>
    <row r="102" spans="1:18">
      <c r="A102" s="31">
        <v>3</v>
      </c>
      <c r="B102" s="31">
        <v>5</v>
      </c>
      <c r="C102" s="32"/>
      <c r="D102" s="32" t="s">
        <v>195</v>
      </c>
      <c r="E102" s="32" t="s">
        <v>191</v>
      </c>
      <c r="F102" s="35">
        <v>1613</v>
      </c>
      <c r="G102" s="32" t="s">
        <v>66</v>
      </c>
      <c r="H102" s="31">
        <v>6</v>
      </c>
      <c r="I102" s="31">
        <v>36</v>
      </c>
      <c r="J102" s="31">
        <v>47.5</v>
      </c>
      <c r="K102" s="31">
        <v>5</v>
      </c>
      <c r="M102" t="s">
        <v>327</v>
      </c>
      <c r="N102" s="55">
        <v>8</v>
      </c>
    </row>
    <row r="103" spans="1:18">
      <c r="A103" s="31">
        <v>4</v>
      </c>
      <c r="B103" s="31">
        <v>9</v>
      </c>
      <c r="C103" s="32"/>
      <c r="D103" s="32" t="s">
        <v>196</v>
      </c>
      <c r="E103" s="32" t="s">
        <v>191</v>
      </c>
      <c r="F103" s="35">
        <v>1538</v>
      </c>
      <c r="G103" s="32" t="s">
        <v>73</v>
      </c>
      <c r="H103" s="31">
        <v>6</v>
      </c>
      <c r="I103" s="31">
        <v>36</v>
      </c>
      <c r="J103" s="31">
        <v>47</v>
      </c>
      <c r="K103" s="31">
        <v>5</v>
      </c>
      <c r="M103" t="s">
        <v>327</v>
      </c>
      <c r="N103" s="55">
        <v>7</v>
      </c>
    </row>
    <row r="104" spans="1:18">
      <c r="A104" s="31">
        <v>5</v>
      </c>
      <c r="B104" s="31">
        <v>2</v>
      </c>
      <c r="C104" s="32"/>
      <c r="D104" s="32" t="s">
        <v>197</v>
      </c>
      <c r="E104" s="32" t="s">
        <v>191</v>
      </c>
      <c r="F104" s="35">
        <v>1650</v>
      </c>
      <c r="G104" s="32" t="s">
        <v>126</v>
      </c>
      <c r="H104" s="31">
        <v>6</v>
      </c>
      <c r="I104" s="31">
        <v>30</v>
      </c>
      <c r="J104" s="31">
        <v>38.5</v>
      </c>
      <c r="K104" s="31">
        <v>6</v>
      </c>
      <c r="M104" t="s">
        <v>329</v>
      </c>
      <c r="N104" s="55">
        <v>6</v>
      </c>
      <c r="Q104" t="s">
        <v>418</v>
      </c>
      <c r="R104">
        <v>15</v>
      </c>
    </row>
    <row r="105" spans="1:18">
      <c r="A105" s="31">
        <v>6</v>
      </c>
      <c r="B105" s="31">
        <v>8</v>
      </c>
      <c r="C105" s="32"/>
      <c r="D105" s="32" t="s">
        <v>198</v>
      </c>
      <c r="E105" s="32" t="s">
        <v>191</v>
      </c>
      <c r="F105" s="35">
        <v>1586</v>
      </c>
      <c r="G105" s="32" t="s">
        <v>199</v>
      </c>
      <c r="H105" s="31">
        <v>5.5</v>
      </c>
      <c r="I105" s="31">
        <v>38</v>
      </c>
      <c r="J105" s="31">
        <v>48.5</v>
      </c>
      <c r="K105" s="31">
        <v>5</v>
      </c>
      <c r="M105" t="s">
        <v>329</v>
      </c>
      <c r="N105" s="55">
        <v>5</v>
      </c>
    </row>
    <row r="106" spans="1:18">
      <c r="A106" s="31">
        <v>7</v>
      </c>
      <c r="B106" s="31">
        <v>10</v>
      </c>
      <c r="C106" s="32"/>
      <c r="D106" s="32" t="s">
        <v>200</v>
      </c>
      <c r="E106" s="32" t="s">
        <v>191</v>
      </c>
      <c r="F106" s="35">
        <v>1527</v>
      </c>
      <c r="G106" s="32" t="s">
        <v>90</v>
      </c>
      <c r="H106" s="31">
        <v>5.5</v>
      </c>
      <c r="I106" s="31">
        <v>36.5</v>
      </c>
      <c r="J106" s="31">
        <v>47</v>
      </c>
      <c r="K106" s="31">
        <v>4</v>
      </c>
      <c r="M106" t="s">
        <v>327</v>
      </c>
      <c r="N106" s="55">
        <v>4</v>
      </c>
    </row>
    <row r="107" spans="1:18">
      <c r="A107" s="31">
        <v>8</v>
      </c>
      <c r="B107" s="31">
        <v>12</v>
      </c>
      <c r="C107" s="32"/>
      <c r="D107" s="32" t="s">
        <v>201</v>
      </c>
      <c r="E107" s="32" t="s">
        <v>191</v>
      </c>
      <c r="F107" s="35">
        <v>1496</v>
      </c>
      <c r="G107" s="32" t="s">
        <v>66</v>
      </c>
      <c r="H107" s="31">
        <v>5</v>
      </c>
      <c r="I107" s="31">
        <v>40.5</v>
      </c>
      <c r="J107" s="31">
        <v>49.5</v>
      </c>
      <c r="K107" s="31">
        <v>5</v>
      </c>
      <c r="M107" t="s">
        <v>327</v>
      </c>
      <c r="N107" s="55">
        <v>3</v>
      </c>
    </row>
    <row r="108" spans="1:18">
      <c r="A108" s="31">
        <v>9</v>
      </c>
      <c r="B108" s="31">
        <v>14</v>
      </c>
      <c r="C108" s="32"/>
      <c r="D108" s="32" t="s">
        <v>202</v>
      </c>
      <c r="E108" s="32" t="s">
        <v>191</v>
      </c>
      <c r="F108" s="35">
        <v>1439</v>
      </c>
      <c r="G108" s="32" t="s">
        <v>60</v>
      </c>
      <c r="H108" s="31">
        <v>5</v>
      </c>
      <c r="I108" s="31">
        <v>36.5</v>
      </c>
      <c r="J108" s="31">
        <v>47</v>
      </c>
      <c r="K108" s="31">
        <v>4</v>
      </c>
      <c r="M108" t="s">
        <v>328</v>
      </c>
      <c r="N108" s="55">
        <v>2</v>
      </c>
    </row>
    <row r="109" spans="1:18">
      <c r="A109" s="31">
        <v>10</v>
      </c>
      <c r="B109" s="31">
        <v>13</v>
      </c>
      <c r="C109" s="32"/>
      <c r="D109" s="32" t="s">
        <v>203</v>
      </c>
      <c r="E109" s="32" t="s">
        <v>191</v>
      </c>
      <c r="F109" s="35">
        <v>1458</v>
      </c>
      <c r="G109" s="32" t="s">
        <v>117</v>
      </c>
      <c r="H109" s="31">
        <v>5</v>
      </c>
      <c r="I109" s="31">
        <v>30.5</v>
      </c>
      <c r="J109" s="31">
        <v>41</v>
      </c>
      <c r="K109" s="31">
        <v>3</v>
      </c>
      <c r="M109" t="s">
        <v>329</v>
      </c>
      <c r="N109" s="55">
        <v>2</v>
      </c>
    </row>
    <row r="110" spans="1:18">
      <c r="A110" s="31">
        <v>11</v>
      </c>
      <c r="B110" s="31">
        <v>19</v>
      </c>
      <c r="C110" s="32"/>
      <c r="D110" s="32" t="s">
        <v>204</v>
      </c>
      <c r="E110" s="32" t="s">
        <v>191</v>
      </c>
      <c r="F110" s="35">
        <v>1308</v>
      </c>
      <c r="G110" s="32" t="s">
        <v>205</v>
      </c>
      <c r="H110" s="31">
        <v>5</v>
      </c>
      <c r="I110" s="31">
        <v>24</v>
      </c>
      <c r="J110" s="31">
        <v>33</v>
      </c>
      <c r="K110" s="31">
        <v>5</v>
      </c>
      <c r="M110" t="s">
        <v>330</v>
      </c>
      <c r="N110" s="55">
        <v>2</v>
      </c>
      <c r="Q110" t="s">
        <v>417</v>
      </c>
      <c r="R110">
        <v>2</v>
      </c>
    </row>
    <row r="111" spans="1:18">
      <c r="A111" s="31">
        <v>12</v>
      </c>
      <c r="B111" s="31">
        <v>4</v>
      </c>
      <c r="C111" s="32"/>
      <c r="D111" s="32" t="s">
        <v>206</v>
      </c>
      <c r="E111" s="32" t="s">
        <v>191</v>
      </c>
      <c r="F111" s="35">
        <v>1621</v>
      </c>
      <c r="G111" s="32" t="s">
        <v>124</v>
      </c>
      <c r="H111" s="31">
        <v>4.5</v>
      </c>
      <c r="I111" s="31">
        <v>28</v>
      </c>
      <c r="J111" s="31">
        <v>38</v>
      </c>
      <c r="K111" s="31">
        <v>3</v>
      </c>
      <c r="M111" t="s">
        <v>337</v>
      </c>
      <c r="N111" s="55">
        <v>2</v>
      </c>
      <c r="Q111" t="s">
        <v>401</v>
      </c>
      <c r="R111">
        <v>2</v>
      </c>
    </row>
    <row r="112" spans="1:18">
      <c r="A112" s="31">
        <v>13</v>
      </c>
      <c r="B112" s="31">
        <v>6</v>
      </c>
      <c r="C112" s="32"/>
      <c r="D112" s="32" t="s">
        <v>207</v>
      </c>
      <c r="E112" s="32" t="s">
        <v>191</v>
      </c>
      <c r="F112" s="35">
        <v>1598</v>
      </c>
      <c r="G112" s="32" t="s">
        <v>66</v>
      </c>
      <c r="H112" s="31">
        <v>4</v>
      </c>
      <c r="I112" s="31">
        <v>35.5</v>
      </c>
      <c r="J112" s="31">
        <v>45.5</v>
      </c>
      <c r="K112" s="31">
        <v>4</v>
      </c>
      <c r="M112" t="s">
        <v>327</v>
      </c>
      <c r="N112" s="55">
        <v>2</v>
      </c>
    </row>
    <row r="113" spans="1:18">
      <c r="A113" s="31">
        <v>14</v>
      </c>
      <c r="B113" s="31">
        <v>21</v>
      </c>
      <c r="C113" s="32"/>
      <c r="D113" s="32" t="s">
        <v>208</v>
      </c>
      <c r="E113" s="32" t="s">
        <v>191</v>
      </c>
      <c r="F113" s="35">
        <v>1234</v>
      </c>
      <c r="G113" s="32" t="s">
        <v>131</v>
      </c>
      <c r="H113" s="31">
        <v>4</v>
      </c>
      <c r="I113" s="31">
        <v>32.5</v>
      </c>
      <c r="J113" s="31">
        <v>40.5</v>
      </c>
      <c r="K113" s="31">
        <v>2</v>
      </c>
      <c r="M113" t="s">
        <v>326</v>
      </c>
      <c r="N113" s="55">
        <v>2</v>
      </c>
      <c r="Q113" t="s">
        <v>408</v>
      </c>
      <c r="R113">
        <v>4</v>
      </c>
    </row>
    <row r="114" spans="1:18">
      <c r="A114" s="31">
        <v>15</v>
      </c>
      <c r="B114" s="31">
        <v>22</v>
      </c>
      <c r="C114" s="32"/>
      <c r="D114" s="32" t="s">
        <v>209</v>
      </c>
      <c r="E114" s="32" t="s">
        <v>191</v>
      </c>
      <c r="F114" s="35">
        <v>1198</v>
      </c>
      <c r="G114" s="32" t="s">
        <v>210</v>
      </c>
      <c r="H114" s="31">
        <v>4</v>
      </c>
      <c r="I114" s="31">
        <v>26.5</v>
      </c>
      <c r="J114" s="31">
        <v>33.5</v>
      </c>
      <c r="K114" s="31">
        <v>3</v>
      </c>
      <c r="M114" t="s">
        <v>334</v>
      </c>
      <c r="N114" s="55">
        <v>2</v>
      </c>
      <c r="Q114" t="s">
        <v>419</v>
      </c>
      <c r="R114">
        <v>4</v>
      </c>
    </row>
    <row r="115" spans="1:18">
      <c r="A115" s="31">
        <v>16</v>
      </c>
      <c r="B115" s="31">
        <v>17</v>
      </c>
      <c r="C115" s="32"/>
      <c r="D115" s="32" t="s">
        <v>211</v>
      </c>
      <c r="E115" s="32" t="s">
        <v>191</v>
      </c>
      <c r="F115" s="35">
        <v>1326</v>
      </c>
      <c r="G115" s="32" t="s">
        <v>212</v>
      </c>
      <c r="H115" s="31">
        <v>4</v>
      </c>
      <c r="I115" s="31">
        <v>25.5</v>
      </c>
      <c r="J115" s="31">
        <v>33</v>
      </c>
      <c r="K115" s="31">
        <v>3</v>
      </c>
      <c r="M115" t="s">
        <v>335</v>
      </c>
      <c r="N115" s="55">
        <v>2</v>
      </c>
      <c r="Q115" t="s">
        <v>416</v>
      </c>
      <c r="R115">
        <v>3</v>
      </c>
    </row>
    <row r="116" spans="1:18">
      <c r="A116" s="31">
        <v>17</v>
      </c>
      <c r="B116" s="31">
        <v>23</v>
      </c>
      <c r="C116" s="32"/>
      <c r="D116" s="32" t="s">
        <v>213</v>
      </c>
      <c r="E116" s="32" t="s">
        <v>191</v>
      </c>
      <c r="F116" s="35">
        <v>1182</v>
      </c>
      <c r="G116" s="32" t="s">
        <v>214</v>
      </c>
      <c r="H116" s="31">
        <v>4</v>
      </c>
      <c r="I116" s="31">
        <v>24.5</v>
      </c>
      <c r="J116" s="31">
        <v>32.5</v>
      </c>
      <c r="K116" s="31">
        <v>3</v>
      </c>
      <c r="M116" t="s">
        <v>327</v>
      </c>
      <c r="N116" s="55">
        <v>1</v>
      </c>
    </row>
    <row r="117" spans="1:18">
      <c r="A117" s="31">
        <v>18</v>
      </c>
      <c r="B117" s="31">
        <v>15</v>
      </c>
      <c r="C117" s="32"/>
      <c r="D117" s="32" t="s">
        <v>215</v>
      </c>
      <c r="E117" s="32" t="s">
        <v>191</v>
      </c>
      <c r="F117" s="35">
        <v>1373</v>
      </c>
      <c r="G117" s="32" t="s">
        <v>130</v>
      </c>
      <c r="H117" s="31">
        <v>3.5</v>
      </c>
      <c r="I117" s="31">
        <v>29</v>
      </c>
      <c r="J117" s="31">
        <v>37.5</v>
      </c>
      <c r="K117" s="31">
        <v>1</v>
      </c>
      <c r="M117" t="s">
        <v>326</v>
      </c>
      <c r="N117" s="55">
        <v>1</v>
      </c>
    </row>
    <row r="118" spans="1:18">
      <c r="A118" s="31">
        <v>19</v>
      </c>
      <c r="B118" s="31">
        <v>1</v>
      </c>
      <c r="C118" s="32"/>
      <c r="D118" s="32" t="s">
        <v>216</v>
      </c>
      <c r="E118" s="32" t="s">
        <v>191</v>
      </c>
      <c r="F118" s="35">
        <v>1674</v>
      </c>
      <c r="G118" s="32" t="s">
        <v>199</v>
      </c>
      <c r="H118" s="31">
        <v>3.5</v>
      </c>
      <c r="I118" s="31">
        <v>28.5</v>
      </c>
      <c r="J118" s="31">
        <v>36.5</v>
      </c>
      <c r="K118" s="31">
        <v>3</v>
      </c>
      <c r="M118" t="s">
        <v>329</v>
      </c>
      <c r="N118" s="55">
        <v>1</v>
      </c>
    </row>
    <row r="119" spans="1:18">
      <c r="A119" s="31">
        <v>20</v>
      </c>
      <c r="B119" s="31">
        <v>18</v>
      </c>
      <c r="C119" s="32"/>
      <c r="D119" s="32" t="s">
        <v>217</v>
      </c>
      <c r="E119" s="32" t="s">
        <v>191</v>
      </c>
      <c r="F119" s="35">
        <v>1311</v>
      </c>
      <c r="G119" s="32" t="s">
        <v>218</v>
      </c>
      <c r="H119" s="31">
        <v>3.5</v>
      </c>
      <c r="I119" s="31">
        <v>28</v>
      </c>
      <c r="J119" s="31">
        <v>35.5</v>
      </c>
      <c r="K119" s="31">
        <v>2</v>
      </c>
      <c r="M119" t="s">
        <v>329</v>
      </c>
      <c r="N119" s="55">
        <v>1</v>
      </c>
    </row>
    <row r="120" spans="1:18">
      <c r="A120" s="31">
        <v>21</v>
      </c>
      <c r="B120" s="31">
        <v>3</v>
      </c>
      <c r="C120" s="32"/>
      <c r="D120" s="32" t="s">
        <v>219</v>
      </c>
      <c r="E120" s="32" t="s">
        <v>191</v>
      </c>
      <c r="F120" s="35">
        <v>1640</v>
      </c>
      <c r="G120" s="32" t="s">
        <v>130</v>
      </c>
      <c r="H120" s="31">
        <v>3</v>
      </c>
      <c r="I120" s="31">
        <v>30.5</v>
      </c>
      <c r="J120" s="31">
        <v>39.5</v>
      </c>
      <c r="K120" s="31">
        <v>2</v>
      </c>
      <c r="M120" t="s">
        <v>326</v>
      </c>
      <c r="N120" s="55">
        <v>1</v>
      </c>
    </row>
    <row r="121" spans="1:18">
      <c r="A121" s="31">
        <v>22</v>
      </c>
      <c r="B121" s="31">
        <v>20</v>
      </c>
      <c r="C121" s="32"/>
      <c r="D121" s="32" t="s">
        <v>220</v>
      </c>
      <c r="E121" s="32" t="s">
        <v>191</v>
      </c>
      <c r="F121" s="35">
        <v>1267</v>
      </c>
      <c r="G121" s="32" t="s">
        <v>66</v>
      </c>
      <c r="H121" s="31">
        <v>3</v>
      </c>
      <c r="I121" s="31">
        <v>27.5</v>
      </c>
      <c r="J121" s="31">
        <v>35</v>
      </c>
      <c r="K121" s="31">
        <v>3</v>
      </c>
      <c r="M121" t="s">
        <v>327</v>
      </c>
      <c r="N121" s="55">
        <v>1</v>
      </c>
    </row>
    <row r="122" spans="1:18">
      <c r="A122" s="31">
        <v>23</v>
      </c>
      <c r="B122" s="31">
        <v>16</v>
      </c>
      <c r="C122" s="32"/>
      <c r="D122" s="32" t="s">
        <v>221</v>
      </c>
      <c r="E122" s="32" t="s">
        <v>191</v>
      </c>
      <c r="F122" s="35">
        <v>1359</v>
      </c>
      <c r="G122" s="32" t="s">
        <v>222</v>
      </c>
      <c r="H122" s="31">
        <v>2.5</v>
      </c>
      <c r="I122" s="31">
        <v>28</v>
      </c>
      <c r="J122" s="31">
        <v>35.5</v>
      </c>
      <c r="K122" s="31">
        <v>1</v>
      </c>
      <c r="M122" t="s">
        <v>335</v>
      </c>
      <c r="N122" s="55">
        <v>1</v>
      </c>
    </row>
    <row r="123" spans="1:18" s="40" customFormat="1" ht="15.75" thickBot="1">
      <c r="A123" s="36">
        <v>24</v>
      </c>
      <c r="B123" s="36">
        <v>24</v>
      </c>
      <c r="C123" s="37"/>
      <c r="D123" s="37" t="s">
        <v>223</v>
      </c>
      <c r="E123" s="38" t="s">
        <v>323</v>
      </c>
      <c r="F123" s="39">
        <v>1054</v>
      </c>
      <c r="G123" s="37" t="s">
        <v>127</v>
      </c>
      <c r="H123" s="36">
        <v>1.5</v>
      </c>
      <c r="I123" s="36">
        <v>27.5</v>
      </c>
      <c r="J123" s="36">
        <v>35</v>
      </c>
      <c r="K123" s="36">
        <v>1</v>
      </c>
      <c r="M123" s="40" t="s">
        <v>334</v>
      </c>
      <c r="N123" s="56">
        <f>1*2</f>
        <v>2</v>
      </c>
    </row>
    <row r="124" spans="1:18" ht="15.75" thickBot="1">
      <c r="N124" s="57">
        <f>SUM(N100:N123)</f>
        <v>77</v>
      </c>
    </row>
    <row r="125" spans="1:18" ht="15.75" thickBot="1">
      <c r="B125" s="60" t="s">
        <v>224</v>
      </c>
    </row>
    <row r="126" spans="1:18">
      <c r="A126" s="29" t="s">
        <v>41</v>
      </c>
      <c r="B126" s="59" t="s">
        <v>42</v>
      </c>
      <c r="C126" s="30"/>
      <c r="D126" s="30" t="s">
        <v>43</v>
      </c>
      <c r="E126" s="30" t="s">
        <v>44</v>
      </c>
      <c r="F126" s="34" t="s">
        <v>81</v>
      </c>
      <c r="G126" s="30" t="s">
        <v>46</v>
      </c>
      <c r="H126" s="29" t="s">
        <v>74</v>
      </c>
      <c r="I126" s="29" t="s">
        <v>75</v>
      </c>
      <c r="J126" s="29" t="s">
        <v>76</v>
      </c>
      <c r="K126" s="29" t="s">
        <v>82</v>
      </c>
    </row>
    <row r="127" spans="1:18">
      <c r="A127" s="31">
        <v>1</v>
      </c>
      <c r="B127" s="31">
        <v>3</v>
      </c>
      <c r="C127" s="32"/>
      <c r="D127" s="32" t="s">
        <v>225</v>
      </c>
      <c r="E127" s="32" t="s">
        <v>224</v>
      </c>
      <c r="F127" s="35">
        <v>1954</v>
      </c>
      <c r="G127" s="32" t="s">
        <v>60</v>
      </c>
      <c r="H127" s="31">
        <v>8.5</v>
      </c>
      <c r="I127" s="31">
        <v>34</v>
      </c>
      <c r="J127" s="31">
        <v>44</v>
      </c>
      <c r="K127" s="31">
        <v>8</v>
      </c>
      <c r="M127" t="s">
        <v>328</v>
      </c>
      <c r="N127" s="55">
        <v>10</v>
      </c>
      <c r="Q127" t="s">
        <v>420</v>
      </c>
      <c r="R127">
        <v>23</v>
      </c>
    </row>
    <row r="128" spans="1:18">
      <c r="A128" s="31">
        <v>2</v>
      </c>
      <c r="B128" s="31">
        <v>1</v>
      </c>
      <c r="C128" s="32"/>
      <c r="D128" s="32" t="s">
        <v>226</v>
      </c>
      <c r="E128" s="32" t="s">
        <v>224</v>
      </c>
      <c r="F128" s="35">
        <v>2041</v>
      </c>
      <c r="G128" s="32" t="s">
        <v>121</v>
      </c>
      <c r="H128" s="31">
        <v>7</v>
      </c>
      <c r="I128" s="31">
        <v>36</v>
      </c>
      <c r="J128" s="31">
        <v>48</v>
      </c>
      <c r="K128" s="31">
        <v>6</v>
      </c>
      <c r="M128" t="s">
        <v>338</v>
      </c>
      <c r="N128" s="55">
        <v>9</v>
      </c>
      <c r="Q128" t="s">
        <v>415</v>
      </c>
      <c r="R128">
        <v>9</v>
      </c>
    </row>
    <row r="129" spans="1:18">
      <c r="A129" s="31">
        <v>3</v>
      </c>
      <c r="B129" s="31">
        <v>6</v>
      </c>
      <c r="C129" s="32"/>
      <c r="D129" s="32" t="s">
        <v>227</v>
      </c>
      <c r="E129" s="32" t="s">
        <v>224</v>
      </c>
      <c r="F129" s="35">
        <v>1718</v>
      </c>
      <c r="G129" s="32" t="s">
        <v>66</v>
      </c>
      <c r="H129" s="31">
        <v>7</v>
      </c>
      <c r="I129" s="31">
        <v>35.5</v>
      </c>
      <c r="J129" s="31">
        <v>47.5</v>
      </c>
      <c r="K129" s="31">
        <v>6</v>
      </c>
      <c r="M129" t="s">
        <v>327</v>
      </c>
      <c r="N129" s="55">
        <v>8</v>
      </c>
      <c r="Q129" t="s">
        <v>394</v>
      </c>
      <c r="R129">
        <v>17</v>
      </c>
    </row>
    <row r="130" spans="1:18">
      <c r="A130" s="31">
        <v>4</v>
      </c>
      <c r="B130" s="31">
        <v>2</v>
      </c>
      <c r="C130" s="32"/>
      <c r="D130" s="32" t="s">
        <v>228</v>
      </c>
      <c r="E130" s="32" t="s">
        <v>224</v>
      </c>
      <c r="F130" s="35">
        <v>2007</v>
      </c>
      <c r="G130" s="32" t="s">
        <v>66</v>
      </c>
      <c r="H130" s="31">
        <v>6</v>
      </c>
      <c r="I130" s="31">
        <v>37.5</v>
      </c>
      <c r="J130" s="31">
        <v>50</v>
      </c>
      <c r="K130" s="31">
        <v>4</v>
      </c>
      <c r="M130" t="s">
        <v>327</v>
      </c>
      <c r="N130" s="55">
        <v>7</v>
      </c>
    </row>
    <row r="131" spans="1:18">
      <c r="A131" s="31">
        <v>5</v>
      </c>
      <c r="B131" s="31">
        <v>11</v>
      </c>
      <c r="C131" s="32"/>
      <c r="D131" s="32" t="s">
        <v>229</v>
      </c>
      <c r="E131" s="32" t="s">
        <v>224</v>
      </c>
      <c r="F131" s="35">
        <v>1630</v>
      </c>
      <c r="G131" s="32" t="s">
        <v>230</v>
      </c>
      <c r="H131" s="31">
        <v>5.5</v>
      </c>
      <c r="I131" s="31">
        <v>31</v>
      </c>
      <c r="J131" s="31">
        <v>40</v>
      </c>
      <c r="K131" s="31">
        <v>4</v>
      </c>
      <c r="M131" t="s">
        <v>328</v>
      </c>
      <c r="N131" s="55">
        <v>6</v>
      </c>
    </row>
    <row r="132" spans="1:18">
      <c r="A132" s="31">
        <v>6</v>
      </c>
      <c r="B132" s="31">
        <v>8</v>
      </c>
      <c r="C132" s="32"/>
      <c r="D132" s="32" t="s">
        <v>231</v>
      </c>
      <c r="E132" s="32" t="s">
        <v>224</v>
      </c>
      <c r="F132" s="35">
        <v>1682</v>
      </c>
      <c r="G132" s="32" t="s">
        <v>232</v>
      </c>
      <c r="H132" s="31">
        <v>4.5</v>
      </c>
      <c r="I132" s="31">
        <v>37</v>
      </c>
      <c r="J132" s="31">
        <v>48.5</v>
      </c>
      <c r="K132" s="31">
        <v>3</v>
      </c>
      <c r="M132" t="s">
        <v>339</v>
      </c>
      <c r="N132" s="55">
        <v>5</v>
      </c>
      <c r="Q132" t="s">
        <v>410</v>
      </c>
      <c r="R132">
        <v>5</v>
      </c>
    </row>
    <row r="133" spans="1:18">
      <c r="A133" s="31">
        <v>7</v>
      </c>
      <c r="B133" s="31">
        <v>5</v>
      </c>
      <c r="C133" s="32"/>
      <c r="D133" s="32" t="s">
        <v>233</v>
      </c>
      <c r="E133" s="32" t="s">
        <v>224</v>
      </c>
      <c r="F133" s="35">
        <v>1763</v>
      </c>
      <c r="G133" s="32" t="s">
        <v>88</v>
      </c>
      <c r="H133" s="31">
        <v>4.5</v>
      </c>
      <c r="I133" s="31">
        <v>34</v>
      </c>
      <c r="J133" s="31">
        <v>44.5</v>
      </c>
      <c r="K133" s="31">
        <v>4</v>
      </c>
      <c r="M133" t="s">
        <v>329</v>
      </c>
      <c r="N133" s="55">
        <v>4</v>
      </c>
      <c r="Q133" t="s">
        <v>395</v>
      </c>
      <c r="R133">
        <v>4</v>
      </c>
    </row>
    <row r="134" spans="1:18">
      <c r="A134" s="31">
        <v>8</v>
      </c>
      <c r="B134" s="31">
        <v>4</v>
      </c>
      <c r="C134" s="32"/>
      <c r="D134" s="32" t="s">
        <v>234</v>
      </c>
      <c r="E134" s="32" t="s">
        <v>224</v>
      </c>
      <c r="F134" s="35">
        <v>1916</v>
      </c>
      <c r="G134" s="32" t="s">
        <v>64</v>
      </c>
      <c r="H134" s="31">
        <v>4.5</v>
      </c>
      <c r="I134" s="31">
        <v>32.5</v>
      </c>
      <c r="J134" s="31">
        <v>44</v>
      </c>
      <c r="K134" s="31">
        <v>3</v>
      </c>
      <c r="M134" t="s">
        <v>330</v>
      </c>
      <c r="N134" s="55">
        <v>3</v>
      </c>
      <c r="Q134" t="s">
        <v>417</v>
      </c>
      <c r="R134">
        <v>3</v>
      </c>
    </row>
    <row r="135" spans="1:18">
      <c r="A135" s="31">
        <v>9</v>
      </c>
      <c r="B135" s="31">
        <v>7</v>
      </c>
      <c r="C135" s="32"/>
      <c r="D135" s="32" t="s">
        <v>235</v>
      </c>
      <c r="E135" s="32" t="s">
        <v>224</v>
      </c>
      <c r="F135" s="35">
        <v>1710</v>
      </c>
      <c r="G135" s="32" t="s">
        <v>90</v>
      </c>
      <c r="H135" s="31">
        <v>4.5</v>
      </c>
      <c r="I135" s="31">
        <v>26.5</v>
      </c>
      <c r="J135" s="31">
        <v>34</v>
      </c>
      <c r="K135" s="31">
        <v>2</v>
      </c>
      <c r="M135" t="s">
        <v>327</v>
      </c>
      <c r="N135" s="55">
        <v>2</v>
      </c>
    </row>
    <row r="136" spans="1:18">
      <c r="A136" s="31">
        <v>10</v>
      </c>
      <c r="B136" s="31">
        <v>9</v>
      </c>
      <c r="C136" s="32"/>
      <c r="D136" s="32" t="s">
        <v>236</v>
      </c>
      <c r="E136" s="32" t="s">
        <v>224</v>
      </c>
      <c r="F136" s="35">
        <v>1675</v>
      </c>
      <c r="G136" s="32" t="s">
        <v>93</v>
      </c>
      <c r="H136" s="31">
        <v>4.5</v>
      </c>
      <c r="I136" s="31">
        <v>26</v>
      </c>
      <c r="J136" s="31">
        <v>34</v>
      </c>
      <c r="K136" s="31">
        <v>4</v>
      </c>
      <c r="M136" t="s">
        <v>328</v>
      </c>
      <c r="N136" s="55">
        <v>2</v>
      </c>
    </row>
    <row r="137" spans="1:18">
      <c r="A137" s="31">
        <v>11</v>
      </c>
      <c r="B137" s="31">
        <v>15</v>
      </c>
      <c r="C137" s="32"/>
      <c r="D137" s="32" t="s">
        <v>237</v>
      </c>
      <c r="E137" s="32" t="s">
        <v>224</v>
      </c>
      <c r="F137" s="35">
        <v>1530</v>
      </c>
      <c r="G137" s="32" t="s">
        <v>60</v>
      </c>
      <c r="H137" s="31">
        <v>4.5</v>
      </c>
      <c r="I137" s="31">
        <v>24</v>
      </c>
      <c r="J137" s="31">
        <v>33</v>
      </c>
      <c r="K137" s="31">
        <v>2</v>
      </c>
      <c r="M137" t="s">
        <v>328</v>
      </c>
      <c r="N137" s="55">
        <v>2</v>
      </c>
    </row>
    <row r="138" spans="1:18">
      <c r="A138" s="31">
        <v>12</v>
      </c>
      <c r="B138" s="31">
        <v>10</v>
      </c>
      <c r="C138" s="32"/>
      <c r="D138" s="32" t="s">
        <v>238</v>
      </c>
      <c r="E138" s="32" t="s">
        <v>224</v>
      </c>
      <c r="F138" s="35">
        <v>1641</v>
      </c>
      <c r="G138" s="32" t="s">
        <v>127</v>
      </c>
      <c r="H138" s="31">
        <v>4</v>
      </c>
      <c r="I138" s="31">
        <v>35.5</v>
      </c>
      <c r="J138" s="31">
        <v>46</v>
      </c>
      <c r="K138" s="31">
        <v>4</v>
      </c>
      <c r="M138" t="s">
        <v>334</v>
      </c>
      <c r="N138" s="55">
        <v>2</v>
      </c>
      <c r="Q138" t="s">
        <v>421</v>
      </c>
      <c r="R138">
        <v>2</v>
      </c>
    </row>
    <row r="139" spans="1:18">
      <c r="A139" s="31">
        <v>13</v>
      </c>
      <c r="B139" s="31">
        <v>12</v>
      </c>
      <c r="C139" s="32"/>
      <c r="D139" s="32" t="s">
        <v>239</v>
      </c>
      <c r="E139" s="32" t="s">
        <v>224</v>
      </c>
      <c r="F139" s="35">
        <v>1609</v>
      </c>
      <c r="G139" s="32" t="s">
        <v>240</v>
      </c>
      <c r="H139" s="31">
        <v>4</v>
      </c>
      <c r="I139" s="31">
        <v>32</v>
      </c>
      <c r="J139" s="31">
        <v>43.5</v>
      </c>
      <c r="K139" s="31">
        <v>2</v>
      </c>
      <c r="M139" t="s">
        <v>335</v>
      </c>
      <c r="N139" s="55">
        <v>2</v>
      </c>
      <c r="Q139" t="s">
        <v>416</v>
      </c>
      <c r="R139">
        <v>3</v>
      </c>
    </row>
    <row r="140" spans="1:18">
      <c r="A140" s="31">
        <v>14</v>
      </c>
      <c r="B140" s="31">
        <v>13</v>
      </c>
      <c r="C140" s="32"/>
      <c r="D140" s="32" t="s">
        <v>241</v>
      </c>
      <c r="E140" s="32" t="s">
        <v>224</v>
      </c>
      <c r="F140" s="35">
        <v>1591</v>
      </c>
      <c r="G140" s="32" t="s">
        <v>130</v>
      </c>
      <c r="H140" s="31">
        <v>4</v>
      </c>
      <c r="I140" s="31">
        <v>30</v>
      </c>
      <c r="J140" s="31">
        <v>40.5</v>
      </c>
      <c r="K140" s="31">
        <v>2</v>
      </c>
      <c r="M140" t="s">
        <v>326</v>
      </c>
      <c r="N140" s="55">
        <v>2</v>
      </c>
      <c r="Q140" t="s">
        <v>393</v>
      </c>
      <c r="R140">
        <v>2</v>
      </c>
    </row>
    <row r="141" spans="1:18">
      <c r="A141" s="31">
        <v>15</v>
      </c>
      <c r="B141" s="31">
        <v>14</v>
      </c>
      <c r="C141" s="32"/>
      <c r="D141" s="32" t="s">
        <v>242</v>
      </c>
      <c r="E141" s="32" t="s">
        <v>224</v>
      </c>
      <c r="F141" s="35">
        <v>1568</v>
      </c>
      <c r="G141" s="32" t="s">
        <v>134</v>
      </c>
      <c r="H141" s="31">
        <v>4</v>
      </c>
      <c r="I141" s="31">
        <v>25.5</v>
      </c>
      <c r="J141" s="31">
        <v>34</v>
      </c>
      <c r="K141" s="31">
        <v>0</v>
      </c>
      <c r="M141" t="s">
        <v>336</v>
      </c>
      <c r="N141" s="55">
        <v>2</v>
      </c>
      <c r="Q141" t="s">
        <v>404</v>
      </c>
      <c r="R141">
        <v>2</v>
      </c>
    </row>
    <row r="142" spans="1:18">
      <c r="A142" s="31">
        <v>16</v>
      </c>
      <c r="B142" s="31">
        <v>16</v>
      </c>
      <c r="C142" s="32"/>
      <c r="D142" s="32" t="s">
        <v>243</v>
      </c>
      <c r="E142" s="32" t="s">
        <v>224</v>
      </c>
      <c r="F142" s="35">
        <v>1443</v>
      </c>
      <c r="G142" s="32" t="s">
        <v>230</v>
      </c>
      <c r="H142" s="31">
        <v>3.5</v>
      </c>
      <c r="I142" s="31">
        <v>26.5</v>
      </c>
      <c r="J142" s="31">
        <v>34</v>
      </c>
      <c r="K142" s="31">
        <v>0</v>
      </c>
      <c r="M142" t="s">
        <v>328</v>
      </c>
      <c r="N142" s="55">
        <v>2</v>
      </c>
    </row>
    <row r="143" spans="1:18">
      <c r="A143" s="31">
        <v>17</v>
      </c>
      <c r="B143" s="31">
        <v>17</v>
      </c>
      <c r="C143" s="32"/>
      <c r="D143" s="32" t="s">
        <v>244</v>
      </c>
      <c r="E143" s="32" t="s">
        <v>224</v>
      </c>
      <c r="F143" s="35">
        <v>1439</v>
      </c>
      <c r="G143" s="32" t="s">
        <v>245</v>
      </c>
      <c r="H143" s="31">
        <v>3.5</v>
      </c>
      <c r="I143" s="31">
        <v>26.5</v>
      </c>
      <c r="J143" s="31">
        <v>33</v>
      </c>
      <c r="K143" s="31">
        <v>1</v>
      </c>
      <c r="M143" t="s">
        <v>331</v>
      </c>
      <c r="N143" s="55">
        <v>1</v>
      </c>
      <c r="Q143" t="s">
        <v>403</v>
      </c>
      <c r="R143">
        <v>1</v>
      </c>
    </row>
    <row r="144" spans="1:18">
      <c r="A144" s="31">
        <v>18</v>
      </c>
      <c r="B144" s="31">
        <v>19</v>
      </c>
      <c r="C144" s="32"/>
      <c r="D144" s="32" t="s">
        <v>246</v>
      </c>
      <c r="E144" s="32" t="s">
        <v>224</v>
      </c>
      <c r="F144" s="35">
        <v>0</v>
      </c>
      <c r="G144" s="32" t="s">
        <v>212</v>
      </c>
      <c r="H144" s="31">
        <v>3.5</v>
      </c>
      <c r="I144" s="31">
        <v>25.5</v>
      </c>
      <c r="J144" s="31">
        <v>36</v>
      </c>
      <c r="K144" s="31">
        <v>0</v>
      </c>
      <c r="M144" t="s">
        <v>335</v>
      </c>
      <c r="N144" s="55">
        <v>1</v>
      </c>
    </row>
    <row r="145" spans="1:18" ht="15.75" thickBot="1">
      <c r="A145" s="31">
        <v>19</v>
      </c>
      <c r="B145" s="31">
        <v>18</v>
      </c>
      <c r="C145" s="32"/>
      <c r="D145" s="32" t="s">
        <v>247</v>
      </c>
      <c r="E145" s="32" t="s">
        <v>224</v>
      </c>
      <c r="F145" s="35">
        <v>0</v>
      </c>
      <c r="G145" s="32" t="s">
        <v>93</v>
      </c>
      <c r="H145" s="31">
        <v>2.5</v>
      </c>
      <c r="I145" s="31">
        <v>26.5</v>
      </c>
      <c r="J145" s="31">
        <v>35</v>
      </c>
      <c r="K145" s="31">
        <v>0</v>
      </c>
      <c r="M145" t="s">
        <v>328</v>
      </c>
      <c r="N145" s="55">
        <v>1</v>
      </c>
    </row>
    <row r="146" spans="1:18" ht="15.75" thickBot="1">
      <c r="N146" s="57">
        <f>SUM(N127:N145)</f>
        <v>71</v>
      </c>
    </row>
    <row r="147" spans="1:18" ht="15.75" thickBot="1">
      <c r="B147" s="60" t="s">
        <v>248</v>
      </c>
    </row>
    <row r="148" spans="1:18">
      <c r="A148" s="29" t="s">
        <v>41</v>
      </c>
      <c r="B148" s="59" t="s">
        <v>42</v>
      </c>
      <c r="C148" s="30"/>
      <c r="D148" s="30" t="s">
        <v>43</v>
      </c>
      <c r="E148" s="30" t="s">
        <v>44</v>
      </c>
      <c r="F148" s="34" t="s">
        <v>81</v>
      </c>
      <c r="G148" s="30" t="s">
        <v>46</v>
      </c>
      <c r="H148" s="29" t="s">
        <v>74</v>
      </c>
      <c r="I148" s="29" t="s">
        <v>75</v>
      </c>
      <c r="J148" s="29" t="s">
        <v>76</v>
      </c>
      <c r="K148" s="29" t="s">
        <v>82</v>
      </c>
    </row>
    <row r="149" spans="1:18">
      <c r="A149" s="31">
        <v>1</v>
      </c>
      <c r="B149" s="31">
        <v>1</v>
      </c>
      <c r="C149" s="32"/>
      <c r="D149" s="32" t="s">
        <v>249</v>
      </c>
      <c r="E149" s="32" t="s">
        <v>248</v>
      </c>
      <c r="F149" s="35">
        <v>1780</v>
      </c>
      <c r="G149" s="32" t="s">
        <v>66</v>
      </c>
      <c r="H149" s="31">
        <v>6.5</v>
      </c>
      <c r="I149" s="31">
        <v>37</v>
      </c>
      <c r="J149" s="31">
        <v>48</v>
      </c>
      <c r="K149" s="31">
        <v>6</v>
      </c>
      <c r="M149" t="s">
        <v>327</v>
      </c>
      <c r="N149" s="55">
        <v>10</v>
      </c>
      <c r="Q149" t="s">
        <v>394</v>
      </c>
      <c r="R149">
        <v>20</v>
      </c>
    </row>
    <row r="150" spans="1:18">
      <c r="A150" s="31">
        <v>2</v>
      </c>
      <c r="B150" s="31">
        <v>6</v>
      </c>
      <c r="C150" s="32"/>
      <c r="D150" s="32" t="s">
        <v>250</v>
      </c>
      <c r="E150" s="32" t="s">
        <v>248</v>
      </c>
      <c r="F150" s="35">
        <v>1606</v>
      </c>
      <c r="G150" s="32" t="s">
        <v>188</v>
      </c>
      <c r="H150" s="31">
        <v>6.5</v>
      </c>
      <c r="I150" s="31">
        <v>37</v>
      </c>
      <c r="J150" s="31">
        <v>47.5</v>
      </c>
      <c r="K150" s="31">
        <v>5</v>
      </c>
      <c r="M150" t="s">
        <v>327</v>
      </c>
      <c r="N150" s="55">
        <v>9</v>
      </c>
    </row>
    <row r="151" spans="1:18">
      <c r="A151" s="31">
        <v>3</v>
      </c>
      <c r="B151" s="31">
        <v>5</v>
      </c>
      <c r="C151" s="32"/>
      <c r="D151" s="32" t="s">
        <v>251</v>
      </c>
      <c r="E151" s="32" t="s">
        <v>248</v>
      </c>
      <c r="F151" s="35">
        <v>1686</v>
      </c>
      <c r="G151" s="32" t="s">
        <v>252</v>
      </c>
      <c r="H151" s="31">
        <v>6.5</v>
      </c>
      <c r="I151" s="31">
        <v>35.5</v>
      </c>
      <c r="J151" s="31">
        <v>43.5</v>
      </c>
      <c r="K151" s="31">
        <v>5</v>
      </c>
      <c r="M151" t="s">
        <v>332</v>
      </c>
      <c r="N151" s="55">
        <v>8</v>
      </c>
      <c r="Q151" t="s">
        <v>397</v>
      </c>
      <c r="R151">
        <v>10</v>
      </c>
    </row>
    <row r="152" spans="1:18">
      <c r="A152" s="31">
        <v>4</v>
      </c>
      <c r="B152" s="31">
        <v>2</v>
      </c>
      <c r="C152" s="32"/>
      <c r="D152" s="32" t="s">
        <v>253</v>
      </c>
      <c r="E152" s="32" t="s">
        <v>248</v>
      </c>
      <c r="F152" s="35">
        <v>1747</v>
      </c>
      <c r="G152" s="32" t="s">
        <v>88</v>
      </c>
      <c r="H152" s="31">
        <v>6</v>
      </c>
      <c r="I152" s="31">
        <v>38</v>
      </c>
      <c r="J152" s="31">
        <v>48.5</v>
      </c>
      <c r="K152" s="31">
        <v>4</v>
      </c>
      <c r="M152" t="s">
        <v>329</v>
      </c>
      <c r="N152" s="55">
        <v>7</v>
      </c>
      <c r="Q152" t="s">
        <v>418</v>
      </c>
      <c r="R152">
        <v>14</v>
      </c>
    </row>
    <row r="153" spans="1:18">
      <c r="A153" s="31">
        <v>5</v>
      </c>
      <c r="B153" s="31">
        <v>4</v>
      </c>
      <c r="C153" s="32"/>
      <c r="D153" s="32" t="s">
        <v>254</v>
      </c>
      <c r="E153" s="32" t="s">
        <v>248</v>
      </c>
      <c r="F153" s="35">
        <v>1717</v>
      </c>
      <c r="G153" s="32" t="s">
        <v>102</v>
      </c>
      <c r="H153" s="31">
        <v>5.5</v>
      </c>
      <c r="I153" s="31">
        <v>35.5</v>
      </c>
      <c r="J153" s="31">
        <v>46</v>
      </c>
      <c r="K153" s="31">
        <v>5</v>
      </c>
      <c r="M153" t="s">
        <v>334</v>
      </c>
      <c r="N153" s="55">
        <v>6</v>
      </c>
      <c r="Q153" t="s">
        <v>405</v>
      </c>
      <c r="R153">
        <v>9</v>
      </c>
    </row>
    <row r="154" spans="1:18">
      <c r="A154" s="31">
        <v>6</v>
      </c>
      <c r="B154" s="31">
        <v>7</v>
      </c>
      <c r="C154" s="32"/>
      <c r="D154" s="32" t="s">
        <v>255</v>
      </c>
      <c r="E154" s="32" t="s">
        <v>248</v>
      </c>
      <c r="F154" s="35">
        <v>1562</v>
      </c>
      <c r="G154" s="32" t="s">
        <v>93</v>
      </c>
      <c r="H154" s="31">
        <v>5.5</v>
      </c>
      <c r="I154" s="31">
        <v>35.5</v>
      </c>
      <c r="J154" s="31">
        <v>46</v>
      </c>
      <c r="K154" s="31">
        <v>4</v>
      </c>
      <c r="M154" t="s">
        <v>328</v>
      </c>
      <c r="N154" s="55">
        <v>5</v>
      </c>
      <c r="Q154" t="s">
        <v>392</v>
      </c>
      <c r="R154">
        <v>6</v>
      </c>
    </row>
    <row r="155" spans="1:18">
      <c r="A155" s="31">
        <v>7</v>
      </c>
      <c r="B155" s="31">
        <v>8</v>
      </c>
      <c r="C155" s="32"/>
      <c r="D155" s="32" t="s">
        <v>256</v>
      </c>
      <c r="E155" s="32" t="s">
        <v>248</v>
      </c>
      <c r="F155" s="35">
        <v>1559</v>
      </c>
      <c r="G155" s="32" t="s">
        <v>124</v>
      </c>
      <c r="H155" s="31">
        <v>5</v>
      </c>
      <c r="I155" s="31">
        <v>35</v>
      </c>
      <c r="J155" s="31">
        <v>44.5</v>
      </c>
      <c r="K155" s="31">
        <v>4</v>
      </c>
      <c r="M155" t="s">
        <v>337</v>
      </c>
      <c r="N155" s="55">
        <v>4</v>
      </c>
      <c r="Q155" t="s">
        <v>401</v>
      </c>
      <c r="R155">
        <v>4</v>
      </c>
    </row>
    <row r="156" spans="1:18">
      <c r="A156" s="31">
        <v>8</v>
      </c>
      <c r="B156" s="31">
        <v>9</v>
      </c>
      <c r="C156" s="32"/>
      <c r="D156" s="32" t="s">
        <v>257</v>
      </c>
      <c r="E156" s="32" t="s">
        <v>248</v>
      </c>
      <c r="F156" s="35">
        <v>1542</v>
      </c>
      <c r="G156" s="32" t="s">
        <v>121</v>
      </c>
      <c r="H156" s="31">
        <v>5</v>
      </c>
      <c r="I156" s="31">
        <v>33.5</v>
      </c>
      <c r="J156" s="31">
        <v>42.5</v>
      </c>
      <c r="K156" s="31">
        <v>4</v>
      </c>
      <c r="M156" t="s">
        <v>338</v>
      </c>
      <c r="N156" s="55">
        <v>3</v>
      </c>
      <c r="Q156" t="s">
        <v>406</v>
      </c>
      <c r="R156">
        <v>5</v>
      </c>
    </row>
    <row r="157" spans="1:18">
      <c r="A157" s="31">
        <v>9</v>
      </c>
      <c r="B157" s="31">
        <v>3</v>
      </c>
      <c r="C157" s="32"/>
      <c r="D157" s="32" t="s">
        <v>258</v>
      </c>
      <c r="E157" s="32" t="s">
        <v>248</v>
      </c>
      <c r="F157" s="35">
        <v>1722</v>
      </c>
      <c r="G157" s="32" t="s">
        <v>126</v>
      </c>
      <c r="H157" s="31">
        <v>4.5</v>
      </c>
      <c r="I157" s="31">
        <v>37</v>
      </c>
      <c r="J157" s="31">
        <v>47.5</v>
      </c>
      <c r="K157" s="31">
        <v>4</v>
      </c>
      <c r="M157" t="s">
        <v>329</v>
      </c>
      <c r="N157" s="55">
        <v>2</v>
      </c>
    </row>
    <row r="158" spans="1:18">
      <c r="A158" s="31">
        <v>10</v>
      </c>
      <c r="B158" s="31">
        <v>13</v>
      </c>
      <c r="C158" s="32"/>
      <c r="D158" s="32" t="s">
        <v>259</v>
      </c>
      <c r="E158" s="32" t="s">
        <v>248</v>
      </c>
      <c r="F158" s="35">
        <v>1373</v>
      </c>
      <c r="G158" s="32" t="s">
        <v>62</v>
      </c>
      <c r="H158" s="31">
        <v>4.5</v>
      </c>
      <c r="I158" s="31">
        <v>31.5</v>
      </c>
      <c r="J158" s="31">
        <v>41</v>
      </c>
      <c r="K158" s="31">
        <v>3</v>
      </c>
      <c r="M158" t="s">
        <v>329</v>
      </c>
      <c r="N158" s="55">
        <v>2</v>
      </c>
    </row>
    <row r="159" spans="1:18">
      <c r="A159" s="31">
        <v>11</v>
      </c>
      <c r="B159" s="31">
        <v>11</v>
      </c>
      <c r="C159" s="32"/>
      <c r="D159" s="32" t="s">
        <v>260</v>
      </c>
      <c r="E159" s="32" t="s">
        <v>248</v>
      </c>
      <c r="F159" s="35">
        <v>1480</v>
      </c>
      <c r="G159" s="32" t="s">
        <v>130</v>
      </c>
      <c r="H159" s="31">
        <v>4.5</v>
      </c>
      <c r="I159" s="31">
        <v>31</v>
      </c>
      <c r="J159" s="31">
        <v>40</v>
      </c>
      <c r="K159" s="31">
        <v>4</v>
      </c>
      <c r="M159" t="s">
        <v>326</v>
      </c>
      <c r="N159" s="55">
        <v>2</v>
      </c>
      <c r="Q159" t="s">
        <v>393</v>
      </c>
      <c r="R159">
        <v>2</v>
      </c>
    </row>
    <row r="160" spans="1:18">
      <c r="A160" s="31">
        <v>12</v>
      </c>
      <c r="B160" s="31">
        <v>10</v>
      </c>
      <c r="C160" s="32"/>
      <c r="D160" s="32" t="s">
        <v>261</v>
      </c>
      <c r="E160" s="32" t="s">
        <v>248</v>
      </c>
      <c r="F160" s="35">
        <v>1483</v>
      </c>
      <c r="G160" s="32" t="s">
        <v>132</v>
      </c>
      <c r="H160" s="31">
        <v>4.5</v>
      </c>
      <c r="I160" s="31">
        <v>28</v>
      </c>
      <c r="J160" s="31">
        <v>37</v>
      </c>
      <c r="K160" s="31">
        <v>3</v>
      </c>
      <c r="M160" t="s">
        <v>330</v>
      </c>
      <c r="N160" s="55">
        <v>2</v>
      </c>
      <c r="Q160" t="s">
        <v>417</v>
      </c>
      <c r="R160">
        <v>2</v>
      </c>
    </row>
    <row r="161" spans="1:18">
      <c r="A161" s="31">
        <v>13</v>
      </c>
      <c r="B161" s="31">
        <v>17</v>
      </c>
      <c r="C161" s="32"/>
      <c r="D161" s="32" t="s">
        <v>262</v>
      </c>
      <c r="E161" s="32" t="s">
        <v>248</v>
      </c>
      <c r="F161" s="35">
        <v>0</v>
      </c>
      <c r="G161" s="32" t="s">
        <v>68</v>
      </c>
      <c r="H161" s="31">
        <v>4.5</v>
      </c>
      <c r="I161" s="31">
        <v>26.5</v>
      </c>
      <c r="J161" s="31">
        <v>33.5</v>
      </c>
      <c r="K161" s="31">
        <v>4</v>
      </c>
      <c r="M161" t="s">
        <v>334</v>
      </c>
      <c r="N161" s="55">
        <v>2</v>
      </c>
    </row>
    <row r="162" spans="1:18">
      <c r="A162" s="31">
        <v>14</v>
      </c>
      <c r="B162" s="31">
        <v>16</v>
      </c>
      <c r="C162" s="32"/>
      <c r="D162" s="32" t="s">
        <v>263</v>
      </c>
      <c r="E162" s="32" t="s">
        <v>248</v>
      </c>
      <c r="F162" s="35">
        <v>0</v>
      </c>
      <c r="G162" s="32" t="s">
        <v>174</v>
      </c>
      <c r="H162" s="31">
        <v>4</v>
      </c>
      <c r="I162" s="31">
        <v>31</v>
      </c>
      <c r="J162" s="31">
        <v>39</v>
      </c>
      <c r="K162" s="31">
        <v>3</v>
      </c>
      <c r="M162" t="s">
        <v>329</v>
      </c>
      <c r="N162" s="55">
        <v>2</v>
      </c>
    </row>
    <row r="163" spans="1:18">
      <c r="A163" s="31">
        <v>15</v>
      </c>
      <c r="B163" s="31">
        <v>14</v>
      </c>
      <c r="C163" s="32"/>
      <c r="D163" s="32" t="s">
        <v>264</v>
      </c>
      <c r="E163" s="32" t="s">
        <v>248</v>
      </c>
      <c r="F163" s="35">
        <v>1294</v>
      </c>
      <c r="G163" s="32" t="s">
        <v>265</v>
      </c>
      <c r="H163" s="31">
        <v>4</v>
      </c>
      <c r="I163" s="31">
        <v>29.5</v>
      </c>
      <c r="J163" s="31">
        <v>37.5</v>
      </c>
      <c r="K163" s="31">
        <v>3</v>
      </c>
      <c r="M163" t="s">
        <v>332</v>
      </c>
      <c r="N163" s="55">
        <v>2</v>
      </c>
    </row>
    <row r="164" spans="1:18">
      <c r="A164" s="31">
        <v>16</v>
      </c>
      <c r="B164" s="31">
        <v>12</v>
      </c>
      <c r="C164" s="32"/>
      <c r="D164" s="32" t="s">
        <v>266</v>
      </c>
      <c r="E164" s="32" t="s">
        <v>248</v>
      </c>
      <c r="F164" s="35">
        <v>1452</v>
      </c>
      <c r="G164" s="32" t="s">
        <v>121</v>
      </c>
      <c r="H164" s="31">
        <v>3</v>
      </c>
      <c r="I164" s="31">
        <v>28</v>
      </c>
      <c r="J164" s="31">
        <v>35.5</v>
      </c>
      <c r="K164" s="31">
        <v>3</v>
      </c>
      <c r="M164" t="s">
        <v>338</v>
      </c>
      <c r="N164" s="55">
        <v>2</v>
      </c>
    </row>
    <row r="165" spans="1:18">
      <c r="A165" s="31">
        <v>17</v>
      </c>
      <c r="B165" s="31">
        <v>18</v>
      </c>
      <c r="C165" s="32"/>
      <c r="D165" s="32" t="s">
        <v>267</v>
      </c>
      <c r="E165" s="32" t="s">
        <v>248</v>
      </c>
      <c r="F165" s="35">
        <v>0</v>
      </c>
      <c r="G165" s="32" t="s">
        <v>268</v>
      </c>
      <c r="H165" s="31">
        <v>3</v>
      </c>
      <c r="I165" s="31">
        <v>27</v>
      </c>
      <c r="J165" s="31">
        <v>33.5</v>
      </c>
      <c r="K165" s="31">
        <v>3</v>
      </c>
      <c r="M165" t="s">
        <v>327</v>
      </c>
      <c r="N165" s="55">
        <v>1</v>
      </c>
    </row>
    <row r="166" spans="1:18">
      <c r="A166" s="31">
        <v>18</v>
      </c>
      <c r="B166" s="31">
        <v>19</v>
      </c>
      <c r="C166" s="32"/>
      <c r="D166" s="32" t="s">
        <v>269</v>
      </c>
      <c r="E166" s="32" t="s">
        <v>248</v>
      </c>
      <c r="F166" s="35">
        <v>0</v>
      </c>
      <c r="G166" s="32" t="s">
        <v>174</v>
      </c>
      <c r="H166" s="31">
        <v>2.5</v>
      </c>
      <c r="I166" s="31">
        <v>27</v>
      </c>
      <c r="J166" s="31">
        <v>33.5</v>
      </c>
      <c r="K166" s="31">
        <v>2</v>
      </c>
      <c r="M166" t="s">
        <v>329</v>
      </c>
      <c r="N166" s="55">
        <v>1</v>
      </c>
    </row>
    <row r="167" spans="1:18">
      <c r="A167" s="31">
        <v>19</v>
      </c>
      <c r="B167" s="31">
        <v>20</v>
      </c>
      <c r="C167" s="32"/>
      <c r="D167" s="32" t="s">
        <v>270</v>
      </c>
      <c r="E167" s="32" t="s">
        <v>248</v>
      </c>
      <c r="F167" s="35">
        <v>0</v>
      </c>
      <c r="G167" s="32" t="s">
        <v>210</v>
      </c>
      <c r="H167" s="31">
        <v>2.5</v>
      </c>
      <c r="I167" s="31">
        <v>26</v>
      </c>
      <c r="J167" s="31">
        <v>32.5</v>
      </c>
      <c r="K167" s="31">
        <v>2</v>
      </c>
      <c r="M167" t="s">
        <v>334</v>
      </c>
      <c r="N167" s="55">
        <v>1</v>
      </c>
    </row>
    <row r="168" spans="1:18" ht="15.75" thickBot="1">
      <c r="A168" s="31">
        <v>20</v>
      </c>
      <c r="B168" s="31">
        <v>15</v>
      </c>
      <c r="C168" s="32"/>
      <c r="D168" s="32" t="s">
        <v>271</v>
      </c>
      <c r="E168" s="32" t="s">
        <v>248</v>
      </c>
      <c r="F168" s="35">
        <v>0</v>
      </c>
      <c r="G168" s="32" t="s">
        <v>93</v>
      </c>
      <c r="H168" s="31">
        <v>2</v>
      </c>
      <c r="I168" s="31">
        <v>24.5</v>
      </c>
      <c r="J168" s="31">
        <v>32</v>
      </c>
      <c r="K168" s="31">
        <v>1</v>
      </c>
      <c r="M168" t="s">
        <v>328</v>
      </c>
      <c r="N168" s="55">
        <v>1</v>
      </c>
    </row>
    <row r="169" spans="1:18" ht="15.75" thickBot="1">
      <c r="N169" s="57">
        <f>SUM(N149:N168)</f>
        <v>72</v>
      </c>
    </row>
    <row r="170" spans="1:18" ht="15.75" thickBot="1">
      <c r="B170" s="60" t="s">
        <v>272</v>
      </c>
    </row>
    <row r="171" spans="1:18">
      <c r="A171" s="29" t="s">
        <v>41</v>
      </c>
      <c r="B171" s="59" t="s">
        <v>42</v>
      </c>
      <c r="C171" s="30"/>
      <c r="D171" s="30" t="s">
        <v>43</v>
      </c>
      <c r="E171" s="30" t="s">
        <v>44</v>
      </c>
      <c r="F171" s="34" t="s">
        <v>45</v>
      </c>
      <c r="G171" s="30" t="s">
        <v>46</v>
      </c>
      <c r="H171" s="29" t="s">
        <v>74</v>
      </c>
      <c r="I171" s="29" t="s">
        <v>75</v>
      </c>
      <c r="J171" s="29" t="s">
        <v>76</v>
      </c>
      <c r="K171" s="29" t="s">
        <v>82</v>
      </c>
    </row>
    <row r="172" spans="1:18">
      <c r="A172" s="31">
        <v>1</v>
      </c>
      <c r="B172" s="31">
        <v>5</v>
      </c>
      <c r="C172" s="32"/>
      <c r="D172" s="32" t="s">
        <v>278</v>
      </c>
      <c r="E172" s="32" t="s">
        <v>272</v>
      </c>
      <c r="F172" s="35">
        <v>1473</v>
      </c>
      <c r="G172" s="32" t="s">
        <v>66</v>
      </c>
      <c r="H172" s="31">
        <v>8</v>
      </c>
      <c r="I172" s="31">
        <v>35.5</v>
      </c>
      <c r="J172" s="31">
        <v>45.5</v>
      </c>
      <c r="K172" s="31">
        <v>8</v>
      </c>
      <c r="M172" t="s">
        <v>327</v>
      </c>
      <c r="N172" s="55">
        <v>10</v>
      </c>
      <c r="Q172" t="s">
        <v>394</v>
      </c>
      <c r="R172">
        <v>14</v>
      </c>
    </row>
    <row r="173" spans="1:18">
      <c r="A173" s="31">
        <v>2</v>
      </c>
      <c r="B173" s="31">
        <v>12</v>
      </c>
      <c r="C173" s="32"/>
      <c r="D173" s="32" t="s">
        <v>279</v>
      </c>
      <c r="E173" s="32" t="s">
        <v>272</v>
      </c>
      <c r="F173" s="35">
        <v>1254</v>
      </c>
      <c r="G173" s="32" t="s">
        <v>60</v>
      </c>
      <c r="H173" s="31">
        <v>7</v>
      </c>
      <c r="I173" s="31">
        <v>36</v>
      </c>
      <c r="J173" s="31">
        <v>48</v>
      </c>
      <c r="K173" s="31">
        <v>5</v>
      </c>
      <c r="M173" t="s">
        <v>328</v>
      </c>
      <c r="N173" s="55">
        <v>9</v>
      </c>
      <c r="Q173" t="s">
        <v>423</v>
      </c>
      <c r="R173">
        <v>14</v>
      </c>
    </row>
    <row r="174" spans="1:18">
      <c r="A174" s="31">
        <v>3</v>
      </c>
      <c r="B174" s="31">
        <v>1</v>
      </c>
      <c r="C174" s="32"/>
      <c r="D174" s="32" t="s">
        <v>280</v>
      </c>
      <c r="E174" s="32" t="s">
        <v>272</v>
      </c>
      <c r="F174" s="35">
        <v>1723</v>
      </c>
      <c r="G174" s="32" t="s">
        <v>199</v>
      </c>
      <c r="H174" s="31">
        <v>6.5</v>
      </c>
      <c r="I174" s="31">
        <v>37.5</v>
      </c>
      <c r="J174" s="31">
        <v>49</v>
      </c>
      <c r="K174" s="31">
        <v>6</v>
      </c>
      <c r="M174" t="s">
        <v>329</v>
      </c>
      <c r="N174" s="55">
        <v>8</v>
      </c>
      <c r="Q174" t="s">
        <v>395</v>
      </c>
      <c r="R174">
        <v>8</v>
      </c>
    </row>
    <row r="175" spans="1:18">
      <c r="A175" s="31">
        <v>4</v>
      </c>
      <c r="B175" s="31">
        <v>6</v>
      </c>
      <c r="C175" s="32"/>
      <c r="D175" s="32" t="s">
        <v>281</v>
      </c>
      <c r="E175" s="32" t="s">
        <v>272</v>
      </c>
      <c r="F175" s="35">
        <v>1450</v>
      </c>
      <c r="G175" s="32" t="s">
        <v>130</v>
      </c>
      <c r="H175" s="31">
        <v>5.5</v>
      </c>
      <c r="I175" s="31">
        <v>33.5</v>
      </c>
      <c r="J175" s="31">
        <v>42.5</v>
      </c>
      <c r="K175" s="31">
        <v>4</v>
      </c>
      <c r="M175" t="s">
        <v>326</v>
      </c>
      <c r="N175" s="55">
        <v>7</v>
      </c>
      <c r="Q175" t="s">
        <v>408</v>
      </c>
      <c r="R175">
        <v>17</v>
      </c>
    </row>
    <row r="176" spans="1:18">
      <c r="A176" s="31">
        <v>5</v>
      </c>
      <c r="B176" s="31">
        <v>4</v>
      </c>
      <c r="C176" s="32"/>
      <c r="D176" s="32" t="s">
        <v>282</v>
      </c>
      <c r="E176" s="32" t="s">
        <v>272</v>
      </c>
      <c r="F176" s="35">
        <v>1474</v>
      </c>
      <c r="G176" s="32" t="s">
        <v>273</v>
      </c>
      <c r="H176" s="31">
        <v>5.5</v>
      </c>
      <c r="I176" s="31">
        <v>30</v>
      </c>
      <c r="J176" s="31">
        <v>39.5</v>
      </c>
      <c r="K176" s="31">
        <v>5</v>
      </c>
      <c r="M176" t="s">
        <v>326</v>
      </c>
      <c r="N176" s="55">
        <v>6</v>
      </c>
    </row>
    <row r="177" spans="1:18">
      <c r="A177" s="31">
        <v>6</v>
      </c>
      <c r="B177" s="31">
        <v>11</v>
      </c>
      <c r="C177" s="32"/>
      <c r="D177" s="32" t="s">
        <v>283</v>
      </c>
      <c r="E177" s="32" t="s">
        <v>272</v>
      </c>
      <c r="F177" s="35">
        <v>1308</v>
      </c>
      <c r="G177" s="32" t="s">
        <v>135</v>
      </c>
      <c r="H177" s="31">
        <v>5</v>
      </c>
      <c r="I177" s="31">
        <v>35.5</v>
      </c>
      <c r="J177" s="31">
        <v>46.5</v>
      </c>
      <c r="K177" s="31">
        <v>4</v>
      </c>
      <c r="M177" t="s">
        <v>339</v>
      </c>
      <c r="N177" s="55">
        <v>5</v>
      </c>
      <c r="Q177" t="s">
        <v>422</v>
      </c>
      <c r="R177">
        <v>7</v>
      </c>
    </row>
    <row r="178" spans="1:18">
      <c r="A178" s="31">
        <v>7</v>
      </c>
      <c r="B178" s="31">
        <v>3</v>
      </c>
      <c r="C178" s="32"/>
      <c r="D178" s="32" t="s">
        <v>284</v>
      </c>
      <c r="E178" s="32" t="s">
        <v>272</v>
      </c>
      <c r="F178" s="35">
        <v>1490</v>
      </c>
      <c r="G178" s="32" t="s">
        <v>274</v>
      </c>
      <c r="H178" s="31">
        <v>5</v>
      </c>
      <c r="I178" s="31">
        <v>34.5</v>
      </c>
      <c r="J178" s="31">
        <v>43.5</v>
      </c>
      <c r="K178" s="31">
        <v>5</v>
      </c>
      <c r="M178" t="s">
        <v>326</v>
      </c>
      <c r="N178" s="55">
        <v>4</v>
      </c>
    </row>
    <row r="179" spans="1:18">
      <c r="A179" s="31">
        <v>8</v>
      </c>
      <c r="B179" s="31">
        <v>9</v>
      </c>
      <c r="C179" s="32"/>
      <c r="D179" s="32" t="s">
        <v>285</v>
      </c>
      <c r="E179" s="32" t="s">
        <v>272</v>
      </c>
      <c r="F179" s="35">
        <v>1366</v>
      </c>
      <c r="G179" s="32" t="s">
        <v>93</v>
      </c>
      <c r="H179" s="31">
        <v>5</v>
      </c>
      <c r="I179" s="31">
        <v>33.5</v>
      </c>
      <c r="J179" s="31">
        <v>44</v>
      </c>
      <c r="K179" s="31">
        <v>4</v>
      </c>
      <c r="M179" t="s">
        <v>328</v>
      </c>
      <c r="N179" s="55">
        <v>3</v>
      </c>
    </row>
    <row r="180" spans="1:18">
      <c r="A180" s="31">
        <v>9</v>
      </c>
      <c r="B180" s="31">
        <v>8</v>
      </c>
      <c r="C180" s="32"/>
      <c r="D180" s="32" t="s">
        <v>286</v>
      </c>
      <c r="E180" s="32" t="s">
        <v>272</v>
      </c>
      <c r="F180" s="35">
        <v>1382</v>
      </c>
      <c r="G180" s="32" t="s">
        <v>232</v>
      </c>
      <c r="H180" s="31">
        <v>5</v>
      </c>
      <c r="I180" s="31">
        <v>24</v>
      </c>
      <c r="J180" s="31">
        <v>30</v>
      </c>
      <c r="K180" s="31">
        <v>3</v>
      </c>
      <c r="M180" t="s">
        <v>339</v>
      </c>
      <c r="N180" s="55">
        <v>2</v>
      </c>
    </row>
    <row r="181" spans="1:18">
      <c r="A181" s="31">
        <v>10</v>
      </c>
      <c r="B181" s="31">
        <v>2</v>
      </c>
      <c r="C181" s="32"/>
      <c r="D181" s="32" t="s">
        <v>287</v>
      </c>
      <c r="E181" s="32" t="s">
        <v>272</v>
      </c>
      <c r="F181" s="35">
        <v>1556</v>
      </c>
      <c r="G181" s="32" t="s">
        <v>182</v>
      </c>
      <c r="H181" s="31">
        <v>4.5</v>
      </c>
      <c r="I181" s="31">
        <v>35.5</v>
      </c>
      <c r="J181" s="31">
        <v>46.5</v>
      </c>
      <c r="K181" s="31">
        <v>4</v>
      </c>
      <c r="M181" t="s">
        <v>338</v>
      </c>
      <c r="N181" s="55">
        <v>2</v>
      </c>
      <c r="Q181" t="s">
        <v>415</v>
      </c>
      <c r="R181">
        <v>2</v>
      </c>
    </row>
    <row r="182" spans="1:18">
      <c r="A182" s="31">
        <v>11</v>
      </c>
      <c r="B182" s="31">
        <v>18</v>
      </c>
      <c r="C182" s="32"/>
      <c r="D182" s="32" t="s">
        <v>288</v>
      </c>
      <c r="E182" s="32" t="s">
        <v>272</v>
      </c>
      <c r="F182" s="35">
        <v>1055</v>
      </c>
      <c r="G182" s="32" t="s">
        <v>275</v>
      </c>
      <c r="H182" s="31">
        <v>4.5</v>
      </c>
      <c r="I182" s="31">
        <v>34</v>
      </c>
      <c r="J182" s="31">
        <v>45.5</v>
      </c>
      <c r="K182" s="31">
        <v>3</v>
      </c>
      <c r="M182" t="s">
        <v>328</v>
      </c>
      <c r="N182" s="55">
        <v>2</v>
      </c>
    </row>
    <row r="183" spans="1:18">
      <c r="A183" s="31">
        <v>12</v>
      </c>
      <c r="B183" s="31">
        <v>7</v>
      </c>
      <c r="C183" s="32"/>
      <c r="D183" s="32" t="s">
        <v>289</v>
      </c>
      <c r="E183" s="32" t="s">
        <v>272</v>
      </c>
      <c r="F183" s="35">
        <v>1449</v>
      </c>
      <c r="G183" s="32" t="s">
        <v>276</v>
      </c>
      <c r="H183" s="31">
        <v>4.5</v>
      </c>
      <c r="I183" s="31">
        <v>31.5</v>
      </c>
      <c r="J183" s="31">
        <v>39.5</v>
      </c>
      <c r="K183" s="31">
        <v>3</v>
      </c>
      <c r="M183" t="s">
        <v>327</v>
      </c>
      <c r="N183" s="55">
        <v>2</v>
      </c>
    </row>
    <row r="184" spans="1:18">
      <c r="A184" s="31">
        <v>13</v>
      </c>
      <c r="B184" s="31">
        <v>16</v>
      </c>
      <c r="C184" s="32"/>
      <c r="D184" s="32" t="s">
        <v>290</v>
      </c>
      <c r="E184" s="32" t="s">
        <v>272</v>
      </c>
      <c r="F184" s="35">
        <v>1100</v>
      </c>
      <c r="G184" s="32" t="s">
        <v>64</v>
      </c>
      <c r="H184" s="31">
        <v>4.5</v>
      </c>
      <c r="I184" s="31">
        <v>28</v>
      </c>
      <c r="J184" s="31">
        <v>35.5</v>
      </c>
      <c r="K184" s="31">
        <v>3</v>
      </c>
      <c r="M184" t="s">
        <v>330</v>
      </c>
      <c r="N184" s="55">
        <v>2</v>
      </c>
      <c r="Q184" t="s">
        <v>396</v>
      </c>
      <c r="R184">
        <v>3</v>
      </c>
    </row>
    <row r="185" spans="1:18">
      <c r="A185" s="31">
        <v>14</v>
      </c>
      <c r="B185" s="31">
        <v>10</v>
      </c>
      <c r="C185" s="32"/>
      <c r="D185" s="32" t="s">
        <v>291</v>
      </c>
      <c r="E185" s="32" t="s">
        <v>272</v>
      </c>
      <c r="F185" s="35">
        <v>1322</v>
      </c>
      <c r="G185" s="32" t="s">
        <v>102</v>
      </c>
      <c r="H185" s="31">
        <v>4</v>
      </c>
      <c r="I185" s="31">
        <v>30.5</v>
      </c>
      <c r="J185" s="31">
        <v>38</v>
      </c>
      <c r="K185" s="31">
        <v>3</v>
      </c>
      <c r="M185" t="s">
        <v>334</v>
      </c>
      <c r="N185" s="55">
        <v>2</v>
      </c>
      <c r="Q185" t="s">
        <v>405</v>
      </c>
      <c r="R185">
        <v>4</v>
      </c>
    </row>
    <row r="186" spans="1:18">
      <c r="A186" s="31">
        <v>15</v>
      </c>
      <c r="B186" s="31">
        <v>13</v>
      </c>
      <c r="C186" s="32"/>
      <c r="D186" s="32" t="s">
        <v>292</v>
      </c>
      <c r="E186" s="32" t="s">
        <v>272</v>
      </c>
      <c r="F186" s="35">
        <v>1249</v>
      </c>
      <c r="G186" s="32" t="s">
        <v>66</v>
      </c>
      <c r="H186" s="31">
        <v>4</v>
      </c>
      <c r="I186" s="31">
        <v>29.5</v>
      </c>
      <c r="J186" s="31">
        <v>37.5</v>
      </c>
      <c r="K186" s="31">
        <v>2</v>
      </c>
      <c r="M186" t="s">
        <v>327</v>
      </c>
      <c r="N186" s="55">
        <v>2</v>
      </c>
    </row>
    <row r="187" spans="1:18">
      <c r="A187" s="31">
        <v>16</v>
      </c>
      <c r="B187" s="31">
        <v>14</v>
      </c>
      <c r="C187" s="32"/>
      <c r="D187" s="32" t="s">
        <v>293</v>
      </c>
      <c r="E187" s="32" t="s">
        <v>272</v>
      </c>
      <c r="F187" s="35">
        <v>1186</v>
      </c>
      <c r="G187" s="32" t="s">
        <v>122</v>
      </c>
      <c r="H187" s="31">
        <v>3.5</v>
      </c>
      <c r="I187" s="31">
        <v>28</v>
      </c>
      <c r="J187" s="31">
        <v>37</v>
      </c>
      <c r="K187" s="31">
        <v>1</v>
      </c>
      <c r="M187" t="s">
        <v>337</v>
      </c>
      <c r="N187" s="55">
        <v>2</v>
      </c>
      <c r="Q187" t="s">
        <v>401</v>
      </c>
      <c r="R187">
        <v>2</v>
      </c>
    </row>
    <row r="188" spans="1:18">
      <c r="A188" s="31">
        <v>17</v>
      </c>
      <c r="B188" s="31">
        <v>17</v>
      </c>
      <c r="C188" s="32"/>
      <c r="D188" s="32" t="s">
        <v>294</v>
      </c>
      <c r="E188" s="32" t="s">
        <v>272</v>
      </c>
      <c r="F188" s="35">
        <v>1056</v>
      </c>
      <c r="G188" s="32" t="s">
        <v>210</v>
      </c>
      <c r="H188" s="31">
        <v>3.5</v>
      </c>
      <c r="I188" s="31">
        <v>28</v>
      </c>
      <c r="J188" s="31">
        <v>34.5</v>
      </c>
      <c r="K188" s="31">
        <v>0</v>
      </c>
      <c r="M188" t="s">
        <v>334</v>
      </c>
      <c r="N188" s="55">
        <v>1</v>
      </c>
    </row>
    <row r="189" spans="1:18">
      <c r="A189" s="31">
        <v>18</v>
      </c>
      <c r="B189" s="31">
        <v>19</v>
      </c>
      <c r="C189" s="32"/>
      <c r="D189" s="32" t="s">
        <v>295</v>
      </c>
      <c r="E189" s="32" t="s">
        <v>272</v>
      </c>
      <c r="F189" s="35">
        <v>1005</v>
      </c>
      <c r="G189" s="32" t="s">
        <v>210</v>
      </c>
      <c r="H189" s="31">
        <v>3</v>
      </c>
      <c r="I189" s="31">
        <v>27</v>
      </c>
      <c r="J189" s="31">
        <v>33.5</v>
      </c>
      <c r="K189" s="31">
        <v>1</v>
      </c>
      <c r="M189" t="s">
        <v>334</v>
      </c>
      <c r="N189" s="55">
        <v>1</v>
      </c>
    </row>
    <row r="190" spans="1:18" ht="15.75" thickBot="1">
      <c r="A190" s="31">
        <v>19</v>
      </c>
      <c r="B190" s="31">
        <v>15</v>
      </c>
      <c r="C190" s="32"/>
      <c r="D190" s="32" t="s">
        <v>296</v>
      </c>
      <c r="E190" s="32" t="s">
        <v>272</v>
      </c>
      <c r="F190" s="35">
        <v>1100</v>
      </c>
      <c r="G190" s="32" t="s">
        <v>277</v>
      </c>
      <c r="H190" s="31">
        <v>1.5</v>
      </c>
      <c r="I190" s="31">
        <v>27</v>
      </c>
      <c r="J190" s="31">
        <v>35</v>
      </c>
      <c r="K190" s="31">
        <v>0</v>
      </c>
      <c r="M190" t="s">
        <v>330</v>
      </c>
      <c r="N190" s="55">
        <v>1</v>
      </c>
    </row>
    <row r="191" spans="1:18" ht="15.75" thickBot="1">
      <c r="N191" s="57">
        <f>SUM(N172:N190)</f>
        <v>71</v>
      </c>
    </row>
    <row r="192" spans="1:18" ht="15.75" thickBot="1">
      <c r="B192" s="60" t="s">
        <v>297</v>
      </c>
    </row>
    <row r="193" spans="1:18">
      <c r="A193" s="29" t="s">
        <v>41</v>
      </c>
      <c r="B193" s="59" t="s">
        <v>42</v>
      </c>
      <c r="C193" s="30"/>
      <c r="D193" s="30" t="s">
        <v>43</v>
      </c>
      <c r="E193" s="30" t="s">
        <v>44</v>
      </c>
      <c r="F193" s="34" t="s">
        <v>45</v>
      </c>
      <c r="G193" s="30" t="s">
        <v>46</v>
      </c>
      <c r="H193" s="29" t="s">
        <v>74</v>
      </c>
      <c r="I193" s="29" t="s">
        <v>75</v>
      </c>
      <c r="J193" s="29" t="s">
        <v>76</v>
      </c>
      <c r="K193" s="29" t="s">
        <v>82</v>
      </c>
    </row>
    <row r="194" spans="1:18">
      <c r="A194" s="31">
        <v>1</v>
      </c>
      <c r="B194" s="31">
        <v>2</v>
      </c>
      <c r="C194" s="32"/>
      <c r="D194" s="32" t="s">
        <v>298</v>
      </c>
      <c r="E194" s="32" t="s">
        <v>297</v>
      </c>
      <c r="F194" s="35">
        <v>1375</v>
      </c>
      <c r="G194" s="32" t="s">
        <v>88</v>
      </c>
      <c r="H194" s="31">
        <v>7.5</v>
      </c>
      <c r="I194" s="31">
        <v>38.5</v>
      </c>
      <c r="J194" s="31">
        <v>50</v>
      </c>
      <c r="K194" s="31">
        <v>7</v>
      </c>
      <c r="M194" t="s">
        <v>329</v>
      </c>
      <c r="N194" s="55">
        <v>10</v>
      </c>
      <c r="Q194" t="s">
        <v>395</v>
      </c>
      <c r="R194">
        <v>10</v>
      </c>
    </row>
    <row r="195" spans="1:18">
      <c r="A195" s="31">
        <v>2</v>
      </c>
      <c r="B195" s="31">
        <v>3</v>
      </c>
      <c r="C195" s="32"/>
      <c r="D195" s="32" t="s">
        <v>299</v>
      </c>
      <c r="E195" s="32" t="s">
        <v>297</v>
      </c>
      <c r="F195" s="35">
        <v>1304</v>
      </c>
      <c r="G195" s="32" t="s">
        <v>170</v>
      </c>
      <c r="H195" s="31">
        <v>7</v>
      </c>
      <c r="I195" s="31">
        <v>36.5</v>
      </c>
      <c r="J195" s="31">
        <v>45</v>
      </c>
      <c r="K195" s="31">
        <v>7</v>
      </c>
      <c r="M195" t="s">
        <v>337</v>
      </c>
      <c r="N195" s="55">
        <v>9</v>
      </c>
      <c r="Q195" t="s">
        <v>407</v>
      </c>
      <c r="R195">
        <v>10</v>
      </c>
    </row>
    <row r="196" spans="1:18">
      <c r="A196" s="31">
        <v>3</v>
      </c>
      <c r="B196" s="31">
        <v>6</v>
      </c>
      <c r="C196" s="32"/>
      <c r="D196" s="32" t="s">
        <v>300</v>
      </c>
      <c r="E196" s="32" t="s">
        <v>297</v>
      </c>
      <c r="F196" s="35">
        <v>1206</v>
      </c>
      <c r="G196" s="32" t="s">
        <v>66</v>
      </c>
      <c r="H196" s="31">
        <v>6.5</v>
      </c>
      <c r="I196" s="31">
        <v>39</v>
      </c>
      <c r="J196" s="31">
        <v>50.5</v>
      </c>
      <c r="K196" s="31">
        <v>6</v>
      </c>
      <c r="M196" t="s">
        <v>327</v>
      </c>
      <c r="N196" s="55">
        <v>8</v>
      </c>
      <c r="Q196" t="s">
        <v>394</v>
      </c>
      <c r="R196">
        <v>13</v>
      </c>
    </row>
    <row r="197" spans="1:18">
      <c r="A197" s="31">
        <v>4</v>
      </c>
      <c r="B197" s="31">
        <v>1</v>
      </c>
      <c r="C197" s="32"/>
      <c r="D197" s="32" t="s">
        <v>301</v>
      </c>
      <c r="E197" s="32" t="s">
        <v>297</v>
      </c>
      <c r="F197" s="35">
        <v>1559</v>
      </c>
      <c r="G197" s="32" t="s">
        <v>182</v>
      </c>
      <c r="H197" s="31">
        <v>6.5</v>
      </c>
      <c r="I197" s="31">
        <v>35</v>
      </c>
      <c r="J197" s="31">
        <v>45</v>
      </c>
      <c r="K197" s="31">
        <v>6</v>
      </c>
      <c r="M197" t="s">
        <v>338</v>
      </c>
      <c r="N197" s="55">
        <v>7</v>
      </c>
      <c r="Q197" t="s">
        <v>425</v>
      </c>
      <c r="R197">
        <v>11</v>
      </c>
    </row>
    <row r="198" spans="1:18">
      <c r="A198" s="31">
        <v>5</v>
      </c>
      <c r="B198" s="31">
        <v>4</v>
      </c>
      <c r="C198" s="32"/>
      <c r="D198" s="32" t="s">
        <v>302</v>
      </c>
      <c r="E198" s="32" t="s">
        <v>297</v>
      </c>
      <c r="F198" s="35">
        <v>1264</v>
      </c>
      <c r="G198" s="32" t="s">
        <v>93</v>
      </c>
      <c r="H198" s="31">
        <v>5.5</v>
      </c>
      <c r="I198" s="31">
        <v>36.5</v>
      </c>
      <c r="J198" s="31">
        <v>47.5</v>
      </c>
      <c r="K198" s="31">
        <v>5</v>
      </c>
      <c r="M198" t="s">
        <v>328</v>
      </c>
      <c r="N198" s="55">
        <v>6</v>
      </c>
      <c r="Q198" t="s">
        <v>423</v>
      </c>
      <c r="R198">
        <v>12</v>
      </c>
    </row>
    <row r="199" spans="1:18">
      <c r="A199" s="31">
        <v>6</v>
      </c>
      <c r="B199" s="31">
        <v>12</v>
      </c>
      <c r="C199" s="32"/>
      <c r="D199" s="32" t="s">
        <v>303</v>
      </c>
      <c r="E199" s="32" t="s">
        <v>297</v>
      </c>
      <c r="F199" s="35">
        <v>1097</v>
      </c>
      <c r="G199" s="32" t="s">
        <v>93</v>
      </c>
      <c r="H199" s="31">
        <v>5.5</v>
      </c>
      <c r="I199" s="31">
        <v>36.5</v>
      </c>
      <c r="J199" s="31">
        <v>45</v>
      </c>
      <c r="K199" s="31">
        <v>5</v>
      </c>
      <c r="M199" t="s">
        <v>328</v>
      </c>
      <c r="N199" s="55">
        <v>5</v>
      </c>
    </row>
    <row r="200" spans="1:18">
      <c r="A200" s="31">
        <v>7</v>
      </c>
      <c r="B200" s="31">
        <v>7</v>
      </c>
      <c r="C200" s="32"/>
      <c r="D200" s="32" t="s">
        <v>304</v>
      </c>
      <c r="E200" s="32" t="s">
        <v>297</v>
      </c>
      <c r="F200" s="35">
        <v>1181</v>
      </c>
      <c r="G200" s="32" t="s">
        <v>131</v>
      </c>
      <c r="H200" s="31">
        <v>5</v>
      </c>
      <c r="I200" s="31">
        <v>36</v>
      </c>
      <c r="J200" s="31">
        <v>47</v>
      </c>
      <c r="K200" s="31">
        <v>5</v>
      </c>
      <c r="M200" t="s">
        <v>326</v>
      </c>
      <c r="N200" s="55">
        <v>4</v>
      </c>
      <c r="Q200" t="s">
        <v>424</v>
      </c>
      <c r="R200">
        <v>8</v>
      </c>
    </row>
    <row r="201" spans="1:18">
      <c r="A201" s="31">
        <v>8</v>
      </c>
      <c r="B201" s="31">
        <v>14</v>
      </c>
      <c r="C201" s="32"/>
      <c r="D201" s="32" t="s">
        <v>305</v>
      </c>
      <c r="E201" s="32" t="s">
        <v>297</v>
      </c>
      <c r="F201" s="35">
        <v>1077</v>
      </c>
      <c r="G201" s="32" t="s">
        <v>66</v>
      </c>
      <c r="H201" s="31">
        <v>5</v>
      </c>
      <c r="I201" s="31">
        <v>32</v>
      </c>
      <c r="J201" s="31">
        <v>43</v>
      </c>
      <c r="K201" s="31">
        <v>4</v>
      </c>
      <c r="M201" t="s">
        <v>327</v>
      </c>
      <c r="N201" s="55">
        <v>3</v>
      </c>
    </row>
    <row r="202" spans="1:18">
      <c r="A202" s="31">
        <v>9</v>
      </c>
      <c r="B202" s="31">
        <v>20</v>
      </c>
      <c r="C202" s="32"/>
      <c r="D202" s="32" t="s">
        <v>306</v>
      </c>
      <c r="E202" s="32" t="s">
        <v>297</v>
      </c>
      <c r="F202" s="35">
        <v>1000</v>
      </c>
      <c r="G202" s="32" t="s">
        <v>102</v>
      </c>
      <c r="H202" s="31">
        <v>5</v>
      </c>
      <c r="I202" s="31">
        <v>27</v>
      </c>
      <c r="J202" s="31">
        <v>36</v>
      </c>
      <c r="K202" s="31">
        <v>4</v>
      </c>
      <c r="M202" t="s">
        <v>334</v>
      </c>
      <c r="N202" s="55">
        <v>2</v>
      </c>
      <c r="Q202" t="s">
        <v>419</v>
      </c>
      <c r="R202">
        <v>4</v>
      </c>
    </row>
    <row r="203" spans="1:18">
      <c r="A203" s="31">
        <v>10</v>
      </c>
      <c r="B203" s="31">
        <v>8</v>
      </c>
      <c r="C203" s="32"/>
      <c r="D203" s="32" t="s">
        <v>307</v>
      </c>
      <c r="E203" s="32" t="s">
        <v>297</v>
      </c>
      <c r="F203" s="35">
        <v>1170</v>
      </c>
      <c r="G203" s="32" t="s">
        <v>222</v>
      </c>
      <c r="H203" s="31">
        <v>4.5</v>
      </c>
      <c r="I203" s="31">
        <v>36.5</v>
      </c>
      <c r="J203" s="31">
        <v>46.5</v>
      </c>
      <c r="K203" s="31">
        <v>4</v>
      </c>
      <c r="M203" t="s">
        <v>335</v>
      </c>
      <c r="N203" s="55">
        <v>2</v>
      </c>
      <c r="Q203" t="s">
        <v>416</v>
      </c>
      <c r="R203">
        <v>4</v>
      </c>
    </row>
    <row r="204" spans="1:18">
      <c r="A204" s="31">
        <v>11</v>
      </c>
      <c r="B204" s="31">
        <v>5</v>
      </c>
      <c r="C204" s="32"/>
      <c r="D204" s="32" t="s">
        <v>308</v>
      </c>
      <c r="E204" s="32" t="s">
        <v>297</v>
      </c>
      <c r="F204" s="35">
        <v>1211</v>
      </c>
      <c r="G204" s="32" t="s">
        <v>111</v>
      </c>
      <c r="H204" s="31">
        <v>4.5</v>
      </c>
      <c r="I204" s="31">
        <v>33</v>
      </c>
      <c r="J204" s="31">
        <v>43</v>
      </c>
      <c r="K204" s="31">
        <v>4</v>
      </c>
      <c r="M204" t="s">
        <v>335</v>
      </c>
      <c r="N204" s="55">
        <v>2</v>
      </c>
    </row>
    <row r="205" spans="1:18">
      <c r="A205" s="31">
        <v>12</v>
      </c>
      <c r="B205" s="31">
        <v>16</v>
      </c>
      <c r="C205" s="32"/>
      <c r="D205" s="32" t="s">
        <v>309</v>
      </c>
      <c r="E205" s="32" t="s">
        <v>297</v>
      </c>
      <c r="F205" s="35">
        <v>1052</v>
      </c>
      <c r="G205" s="32" t="s">
        <v>310</v>
      </c>
      <c r="H205" s="31">
        <v>4.5</v>
      </c>
      <c r="I205" s="31">
        <v>27.5</v>
      </c>
      <c r="J205" s="31">
        <v>35</v>
      </c>
      <c r="K205" s="31">
        <v>3</v>
      </c>
      <c r="M205" t="s">
        <v>338</v>
      </c>
      <c r="N205" s="55">
        <v>2</v>
      </c>
    </row>
    <row r="206" spans="1:18">
      <c r="A206" s="31">
        <v>13</v>
      </c>
      <c r="B206" s="31">
        <v>9</v>
      </c>
      <c r="C206" s="32"/>
      <c r="D206" s="32" t="s">
        <v>311</v>
      </c>
      <c r="E206" s="32" t="s">
        <v>297</v>
      </c>
      <c r="F206" s="35">
        <v>1133</v>
      </c>
      <c r="G206" s="32" t="s">
        <v>210</v>
      </c>
      <c r="H206" s="31">
        <v>4</v>
      </c>
      <c r="I206" s="31">
        <v>31.5</v>
      </c>
      <c r="J206" s="31">
        <v>42</v>
      </c>
      <c r="K206" s="31">
        <v>4</v>
      </c>
      <c r="M206" t="s">
        <v>334</v>
      </c>
      <c r="N206" s="55">
        <v>2</v>
      </c>
    </row>
    <row r="207" spans="1:18">
      <c r="A207" s="31">
        <v>14</v>
      </c>
      <c r="B207" s="31">
        <v>17</v>
      </c>
      <c r="C207" s="32"/>
      <c r="D207" s="32" t="s">
        <v>312</v>
      </c>
      <c r="E207" s="32" t="s">
        <v>297</v>
      </c>
      <c r="F207" s="35">
        <v>1049</v>
      </c>
      <c r="G207" s="32" t="s">
        <v>313</v>
      </c>
      <c r="H207" s="31">
        <v>4</v>
      </c>
      <c r="I207" s="31">
        <v>31.5</v>
      </c>
      <c r="J207" s="31">
        <v>40.5</v>
      </c>
      <c r="K207" s="31">
        <v>4</v>
      </c>
      <c r="M207" t="s">
        <v>338</v>
      </c>
      <c r="N207" s="55">
        <v>2</v>
      </c>
    </row>
    <row r="208" spans="1:18">
      <c r="A208" s="31">
        <v>15</v>
      </c>
      <c r="B208" s="31">
        <v>13</v>
      </c>
      <c r="C208" s="32"/>
      <c r="D208" s="32" t="s">
        <v>314</v>
      </c>
      <c r="E208" s="32" t="s">
        <v>297</v>
      </c>
      <c r="F208" s="35">
        <v>1087</v>
      </c>
      <c r="G208" s="32" t="s">
        <v>66</v>
      </c>
      <c r="H208" s="31">
        <v>4</v>
      </c>
      <c r="I208" s="31">
        <v>28</v>
      </c>
      <c r="J208" s="31">
        <v>36</v>
      </c>
      <c r="K208" s="31">
        <v>4</v>
      </c>
      <c r="M208" t="s">
        <v>327</v>
      </c>
      <c r="N208" s="55">
        <v>2</v>
      </c>
    </row>
    <row r="209" spans="1:18" s="40" customFormat="1">
      <c r="A209" s="36">
        <v>16</v>
      </c>
      <c r="B209" s="36">
        <v>19</v>
      </c>
      <c r="C209" s="37"/>
      <c r="D209" s="37" t="s">
        <v>315</v>
      </c>
      <c r="E209" s="38" t="s">
        <v>325</v>
      </c>
      <c r="F209" s="39">
        <v>1000</v>
      </c>
      <c r="G209" s="37" t="s">
        <v>130</v>
      </c>
      <c r="H209" s="36">
        <v>4</v>
      </c>
      <c r="I209" s="36">
        <v>24</v>
      </c>
      <c r="J209" s="36">
        <v>30</v>
      </c>
      <c r="K209" s="36">
        <v>3</v>
      </c>
      <c r="M209" s="40" t="s">
        <v>326</v>
      </c>
      <c r="N209" s="58">
        <f>2*2</f>
        <v>4</v>
      </c>
    </row>
    <row r="210" spans="1:18">
      <c r="A210" s="31">
        <v>17</v>
      </c>
      <c r="B210" s="31">
        <v>15</v>
      </c>
      <c r="C210" s="32"/>
      <c r="D210" s="32" t="s">
        <v>316</v>
      </c>
      <c r="E210" s="32" t="s">
        <v>297</v>
      </c>
      <c r="F210" s="35">
        <v>1068</v>
      </c>
      <c r="G210" s="32" t="s">
        <v>170</v>
      </c>
      <c r="H210" s="31">
        <v>3.5</v>
      </c>
      <c r="I210" s="31">
        <v>29</v>
      </c>
      <c r="J210" s="31">
        <v>35.5</v>
      </c>
      <c r="K210" s="31">
        <v>3</v>
      </c>
      <c r="M210" t="s">
        <v>337</v>
      </c>
      <c r="N210" s="55">
        <v>1</v>
      </c>
    </row>
    <row r="211" spans="1:18">
      <c r="A211" s="31">
        <v>18</v>
      </c>
      <c r="B211" s="31">
        <v>10</v>
      </c>
      <c r="C211" s="32"/>
      <c r="D211" s="32" t="s">
        <v>317</v>
      </c>
      <c r="E211" s="32" t="s">
        <v>297</v>
      </c>
      <c r="F211" s="35">
        <v>1123</v>
      </c>
      <c r="G211" s="32" t="s">
        <v>318</v>
      </c>
      <c r="H211" s="31">
        <v>3</v>
      </c>
      <c r="I211" s="31">
        <v>29</v>
      </c>
      <c r="J211" s="31">
        <v>36.5</v>
      </c>
      <c r="K211" s="31">
        <v>2</v>
      </c>
      <c r="M211" t="s">
        <v>328</v>
      </c>
      <c r="N211" s="55">
        <v>1</v>
      </c>
    </row>
    <row r="212" spans="1:18">
      <c r="A212" s="31">
        <v>19</v>
      </c>
      <c r="B212" s="31">
        <v>11</v>
      </c>
      <c r="C212" s="32"/>
      <c r="D212" s="32" t="s">
        <v>319</v>
      </c>
      <c r="E212" s="32" t="s">
        <v>297</v>
      </c>
      <c r="F212" s="35">
        <v>1100</v>
      </c>
      <c r="G212" s="32" t="s">
        <v>320</v>
      </c>
      <c r="H212" s="31">
        <v>3</v>
      </c>
      <c r="I212" s="31">
        <v>25.5</v>
      </c>
      <c r="J212" s="31">
        <v>33</v>
      </c>
      <c r="K212" s="31">
        <v>2</v>
      </c>
      <c r="M212" t="s">
        <v>336</v>
      </c>
      <c r="N212" s="55">
        <v>1</v>
      </c>
      <c r="Q212" t="s">
        <v>426</v>
      </c>
      <c r="R212">
        <v>2</v>
      </c>
    </row>
    <row r="213" spans="1:18">
      <c r="A213" s="31">
        <v>20</v>
      </c>
      <c r="B213" s="31">
        <v>18</v>
      </c>
      <c r="C213" s="32"/>
      <c r="D213" s="32" t="s">
        <v>321</v>
      </c>
      <c r="E213" s="32" t="s">
        <v>297</v>
      </c>
      <c r="F213" s="35">
        <v>1000</v>
      </c>
      <c r="G213" s="32" t="s">
        <v>100</v>
      </c>
      <c r="H213" s="31">
        <v>3</v>
      </c>
      <c r="I213" s="31">
        <v>24</v>
      </c>
      <c r="J213" s="31">
        <v>29.5</v>
      </c>
      <c r="K213" s="31">
        <v>2</v>
      </c>
      <c r="M213" t="s">
        <v>336</v>
      </c>
      <c r="N213" s="55">
        <v>1</v>
      </c>
    </row>
    <row r="214" spans="1:18" ht="15.75" thickBot="1">
      <c r="A214" s="31">
        <v>21</v>
      </c>
      <c r="B214" s="31">
        <v>21</v>
      </c>
      <c r="C214" s="32"/>
      <c r="D214" s="32" t="s">
        <v>322</v>
      </c>
      <c r="E214" s="32" t="s">
        <v>297</v>
      </c>
      <c r="F214" s="35">
        <v>1000</v>
      </c>
      <c r="G214" s="32" t="s">
        <v>64</v>
      </c>
      <c r="H214" s="31">
        <v>1.5</v>
      </c>
      <c r="I214" s="31">
        <v>27</v>
      </c>
      <c r="J214" s="31">
        <v>36.5</v>
      </c>
      <c r="K214" s="31">
        <v>0</v>
      </c>
      <c r="M214" t="s">
        <v>330</v>
      </c>
      <c r="N214" s="55">
        <v>1</v>
      </c>
      <c r="Q214" t="s">
        <v>417</v>
      </c>
      <c r="R214">
        <v>1</v>
      </c>
    </row>
    <row r="215" spans="1:18" ht="15.75" thickBot="1">
      <c r="N215" s="57">
        <f>SUM(N194:N214)</f>
        <v>75</v>
      </c>
    </row>
    <row r="216" spans="1:18" ht="15.75" thickBot="1">
      <c r="B216" s="60" t="s">
        <v>340</v>
      </c>
    </row>
    <row r="217" spans="1:18">
      <c r="A217" s="29" t="s">
        <v>41</v>
      </c>
      <c r="B217" s="29" t="s">
        <v>42</v>
      </c>
      <c r="C217" s="29"/>
      <c r="D217" s="30" t="s">
        <v>43</v>
      </c>
      <c r="E217" s="30" t="s">
        <v>342</v>
      </c>
      <c r="F217" s="34" t="s">
        <v>81</v>
      </c>
      <c r="G217" s="30" t="s">
        <v>46</v>
      </c>
      <c r="H217" s="29" t="s">
        <v>74</v>
      </c>
      <c r="I217" s="29" t="s">
        <v>75</v>
      </c>
      <c r="J217" s="29" t="s">
        <v>76</v>
      </c>
      <c r="K217" s="29" t="s">
        <v>82</v>
      </c>
    </row>
    <row r="218" spans="1:18">
      <c r="A218" s="31">
        <v>1</v>
      </c>
      <c r="B218" s="31">
        <v>1</v>
      </c>
      <c r="C218" s="31"/>
      <c r="D218" s="32" t="s">
        <v>365</v>
      </c>
      <c r="E218" s="32" t="s">
        <v>343</v>
      </c>
      <c r="F218" s="35">
        <v>2145</v>
      </c>
      <c r="G218" s="32" t="s">
        <v>344</v>
      </c>
      <c r="H218" s="31">
        <v>6.5</v>
      </c>
      <c r="I218" s="31">
        <v>0</v>
      </c>
      <c r="J218" s="31">
        <v>40.5</v>
      </c>
      <c r="K218" s="31">
        <v>51</v>
      </c>
      <c r="M218" t="s">
        <v>327</v>
      </c>
      <c r="N218" s="55">
        <v>10</v>
      </c>
      <c r="Q218" t="s">
        <v>427</v>
      </c>
      <c r="R218">
        <v>27</v>
      </c>
    </row>
    <row r="219" spans="1:18">
      <c r="A219" s="31">
        <v>2</v>
      </c>
      <c r="B219" s="31">
        <v>3</v>
      </c>
      <c r="C219" s="31"/>
      <c r="D219" s="32" t="s">
        <v>366</v>
      </c>
      <c r="E219" s="32" t="s">
        <v>345</v>
      </c>
      <c r="F219" s="35">
        <v>2073</v>
      </c>
      <c r="G219" s="32" t="s">
        <v>346</v>
      </c>
      <c r="H219" s="31">
        <v>6</v>
      </c>
      <c r="I219" s="31">
        <v>0</v>
      </c>
      <c r="J219" s="31">
        <v>38.5</v>
      </c>
      <c r="K219" s="31">
        <v>48.5</v>
      </c>
      <c r="M219" s="49"/>
      <c r="N219" s="49"/>
    </row>
    <row r="220" spans="1:18">
      <c r="A220" s="31">
        <v>3</v>
      </c>
      <c r="B220" s="31">
        <v>2</v>
      </c>
      <c r="C220" s="31"/>
      <c r="D220" s="32" t="s">
        <v>367</v>
      </c>
      <c r="E220" s="32" t="s">
        <v>343</v>
      </c>
      <c r="F220" s="35">
        <v>2077</v>
      </c>
      <c r="G220" s="32" t="s">
        <v>347</v>
      </c>
      <c r="H220" s="31">
        <v>6</v>
      </c>
      <c r="I220" s="31">
        <v>0</v>
      </c>
      <c r="J220" s="31">
        <v>38.5</v>
      </c>
      <c r="K220" s="31">
        <v>46</v>
      </c>
      <c r="M220" t="s">
        <v>338</v>
      </c>
      <c r="N220" s="55">
        <v>9</v>
      </c>
      <c r="Q220" t="s">
        <v>415</v>
      </c>
      <c r="R220">
        <v>9</v>
      </c>
    </row>
    <row r="221" spans="1:18">
      <c r="A221" s="31">
        <v>4</v>
      </c>
      <c r="B221" s="31">
        <v>5</v>
      </c>
      <c r="C221" s="31"/>
      <c r="D221" s="32" t="s">
        <v>368</v>
      </c>
      <c r="E221" s="32" t="s">
        <v>343</v>
      </c>
      <c r="F221" s="35">
        <v>1960</v>
      </c>
      <c r="G221" s="32" t="s">
        <v>344</v>
      </c>
      <c r="H221" s="31">
        <v>6</v>
      </c>
      <c r="I221" s="31">
        <v>0</v>
      </c>
      <c r="J221" s="31">
        <v>37.5</v>
      </c>
      <c r="K221" s="31">
        <v>48</v>
      </c>
      <c r="M221" t="s">
        <v>327</v>
      </c>
      <c r="N221" s="55">
        <v>8</v>
      </c>
    </row>
    <row r="222" spans="1:18">
      <c r="A222" s="31">
        <v>5</v>
      </c>
      <c r="B222" s="31">
        <v>6</v>
      </c>
      <c r="C222" s="31"/>
      <c r="D222" s="32" t="s">
        <v>369</v>
      </c>
      <c r="E222" s="32" t="s">
        <v>345</v>
      </c>
      <c r="F222" s="35">
        <v>1949</v>
      </c>
      <c r="G222" s="32" t="s">
        <v>348</v>
      </c>
      <c r="H222" s="31">
        <v>6</v>
      </c>
      <c r="I222" s="31">
        <v>0</v>
      </c>
      <c r="J222" s="31">
        <v>37</v>
      </c>
      <c r="K222" s="31">
        <v>47.5</v>
      </c>
      <c r="M222" s="49"/>
      <c r="N222" s="49"/>
    </row>
    <row r="223" spans="1:18">
      <c r="A223" s="31">
        <v>6</v>
      </c>
      <c r="B223" s="31">
        <v>9</v>
      </c>
      <c r="C223" s="31"/>
      <c r="D223" s="32" t="s">
        <v>370</v>
      </c>
      <c r="E223" s="32" t="s">
        <v>343</v>
      </c>
      <c r="F223" s="35">
        <v>1883</v>
      </c>
      <c r="G223" s="32" t="s">
        <v>349</v>
      </c>
      <c r="H223" s="31">
        <v>6</v>
      </c>
      <c r="I223" s="31">
        <v>0</v>
      </c>
      <c r="J223" s="31">
        <v>34</v>
      </c>
      <c r="K223" s="31">
        <v>44</v>
      </c>
      <c r="M223" t="s">
        <v>336</v>
      </c>
      <c r="N223" s="55">
        <v>7</v>
      </c>
      <c r="Q223" t="s">
        <v>428</v>
      </c>
      <c r="R223">
        <v>10</v>
      </c>
    </row>
    <row r="224" spans="1:18">
      <c r="A224" s="31">
        <v>7</v>
      </c>
      <c r="B224" s="31">
        <v>15</v>
      </c>
      <c r="C224" s="31"/>
      <c r="D224" s="32" t="s">
        <v>371</v>
      </c>
      <c r="E224" s="32" t="s">
        <v>343</v>
      </c>
      <c r="F224" s="35">
        <v>1706</v>
      </c>
      <c r="G224" s="32" t="s">
        <v>350</v>
      </c>
      <c r="H224" s="31">
        <v>5.5</v>
      </c>
      <c r="I224" s="31">
        <v>0</v>
      </c>
      <c r="J224" s="31">
        <v>37</v>
      </c>
      <c r="K224" s="31">
        <v>47.5</v>
      </c>
      <c r="M224" t="s">
        <v>330</v>
      </c>
      <c r="N224" s="55">
        <v>6</v>
      </c>
      <c r="Q224" t="s">
        <v>417</v>
      </c>
      <c r="R224">
        <v>6</v>
      </c>
    </row>
    <row r="225" spans="1:18">
      <c r="A225" s="31">
        <v>8</v>
      </c>
      <c r="B225" s="31">
        <v>14</v>
      </c>
      <c r="C225" s="31"/>
      <c r="D225" s="32" t="s">
        <v>372</v>
      </c>
      <c r="E225" s="32" t="s">
        <v>343</v>
      </c>
      <c r="F225" s="35">
        <v>1729</v>
      </c>
      <c r="G225" s="32" t="s">
        <v>344</v>
      </c>
      <c r="H225" s="31">
        <v>5.5</v>
      </c>
      <c r="I225" s="31">
        <v>0</v>
      </c>
      <c r="J225" s="31">
        <v>34</v>
      </c>
      <c r="K225" s="31">
        <v>44.5</v>
      </c>
      <c r="M225" t="s">
        <v>327</v>
      </c>
      <c r="N225" s="55">
        <v>5</v>
      </c>
    </row>
    <row r="226" spans="1:18">
      <c r="A226" s="31">
        <v>9</v>
      </c>
      <c r="B226" s="31">
        <v>4</v>
      </c>
      <c r="C226" s="31"/>
      <c r="D226" s="32" t="s">
        <v>373</v>
      </c>
      <c r="E226" s="32" t="s">
        <v>343</v>
      </c>
      <c r="F226" s="35">
        <v>1979</v>
      </c>
      <c r="G226" s="32" t="s">
        <v>351</v>
      </c>
      <c r="H226" s="31">
        <v>5.5</v>
      </c>
      <c r="I226" s="31">
        <v>0</v>
      </c>
      <c r="J226" s="31">
        <v>33.5</v>
      </c>
      <c r="K226" s="31">
        <v>44</v>
      </c>
      <c r="M226" t="s">
        <v>332</v>
      </c>
      <c r="N226" s="55">
        <v>4</v>
      </c>
      <c r="Q226" t="s">
        <v>409</v>
      </c>
      <c r="R226">
        <v>4</v>
      </c>
    </row>
    <row r="227" spans="1:18">
      <c r="A227" s="31">
        <v>10</v>
      </c>
      <c r="B227" s="31">
        <v>8</v>
      </c>
      <c r="C227" s="31"/>
      <c r="D227" s="32" t="s">
        <v>374</v>
      </c>
      <c r="E227" s="32" t="s">
        <v>345</v>
      </c>
      <c r="F227" s="35">
        <v>1894</v>
      </c>
      <c r="G227" s="32" t="s">
        <v>352</v>
      </c>
      <c r="H227" s="31">
        <v>5</v>
      </c>
      <c r="I227" s="31">
        <v>0</v>
      </c>
      <c r="J227" s="31">
        <v>33</v>
      </c>
      <c r="K227" s="31">
        <v>40</v>
      </c>
      <c r="M227" s="49"/>
      <c r="N227" s="49"/>
    </row>
    <row r="228" spans="1:18">
      <c r="A228" s="31">
        <v>11</v>
      </c>
      <c r="B228" s="31">
        <v>18</v>
      </c>
      <c r="C228" s="31"/>
      <c r="D228" s="32" t="s">
        <v>375</v>
      </c>
      <c r="E228" s="32" t="s">
        <v>343</v>
      </c>
      <c r="F228" s="35">
        <v>1633</v>
      </c>
      <c r="G228" s="32" t="s">
        <v>353</v>
      </c>
      <c r="H228" s="31">
        <v>4.5</v>
      </c>
      <c r="I228" s="31">
        <v>0</v>
      </c>
      <c r="J228" s="31">
        <v>37.5</v>
      </c>
      <c r="K228" s="31">
        <v>46</v>
      </c>
      <c r="M228" t="s">
        <v>334</v>
      </c>
      <c r="N228" s="55">
        <v>3</v>
      </c>
      <c r="Q228" t="s">
        <v>419</v>
      </c>
      <c r="R228">
        <v>5</v>
      </c>
    </row>
    <row r="229" spans="1:18">
      <c r="A229" s="31">
        <v>12</v>
      </c>
      <c r="B229" s="31">
        <v>16</v>
      </c>
      <c r="C229" s="31"/>
      <c r="D229" s="32" t="s">
        <v>376</v>
      </c>
      <c r="E229" s="32" t="s">
        <v>343</v>
      </c>
      <c r="F229" s="35">
        <v>1697</v>
      </c>
      <c r="G229" s="32" t="s">
        <v>354</v>
      </c>
      <c r="H229" s="31">
        <v>4.5</v>
      </c>
      <c r="I229" s="31">
        <v>0</v>
      </c>
      <c r="J229" s="31">
        <v>36</v>
      </c>
      <c r="K229" s="31">
        <v>46</v>
      </c>
      <c r="M229" t="s">
        <v>327</v>
      </c>
      <c r="N229" s="55">
        <v>2</v>
      </c>
    </row>
    <row r="230" spans="1:18">
      <c r="A230" s="31">
        <v>13</v>
      </c>
      <c r="B230" s="31">
        <v>10</v>
      </c>
      <c r="C230" s="31"/>
      <c r="D230" s="32" t="s">
        <v>377</v>
      </c>
      <c r="E230" s="32" t="s">
        <v>343</v>
      </c>
      <c r="F230" s="35">
        <v>1830</v>
      </c>
      <c r="G230" s="32" t="s">
        <v>344</v>
      </c>
      <c r="H230" s="31">
        <v>4.5</v>
      </c>
      <c r="I230" s="31">
        <v>0</v>
      </c>
      <c r="J230" s="31">
        <v>35.5</v>
      </c>
      <c r="K230" s="31">
        <v>46</v>
      </c>
      <c r="M230" t="s">
        <v>327</v>
      </c>
      <c r="N230" s="55">
        <v>2</v>
      </c>
    </row>
    <row r="231" spans="1:18">
      <c r="A231" s="31">
        <v>14</v>
      </c>
      <c r="B231" s="31">
        <v>12</v>
      </c>
      <c r="C231" s="31"/>
      <c r="D231" s="32" t="s">
        <v>378</v>
      </c>
      <c r="E231" s="32" t="s">
        <v>343</v>
      </c>
      <c r="F231" s="35">
        <v>1776</v>
      </c>
      <c r="G231" s="32" t="s">
        <v>355</v>
      </c>
      <c r="H231" s="31">
        <v>4.5</v>
      </c>
      <c r="I231" s="31">
        <v>0</v>
      </c>
      <c r="J231" s="31">
        <v>32</v>
      </c>
      <c r="K231" s="31">
        <v>40.5</v>
      </c>
      <c r="M231" t="s">
        <v>326</v>
      </c>
      <c r="N231" s="55">
        <v>2</v>
      </c>
      <c r="Q231" t="s">
        <v>408</v>
      </c>
      <c r="R231">
        <v>5</v>
      </c>
    </row>
    <row r="232" spans="1:18">
      <c r="A232" s="31">
        <v>15</v>
      </c>
      <c r="B232" s="31">
        <v>11</v>
      </c>
      <c r="C232" s="31"/>
      <c r="D232" s="32" t="s">
        <v>379</v>
      </c>
      <c r="E232" s="32" t="s">
        <v>345</v>
      </c>
      <c r="F232" s="35">
        <v>1778</v>
      </c>
      <c r="G232" s="32" t="s">
        <v>356</v>
      </c>
      <c r="H232" s="31">
        <v>4.5</v>
      </c>
      <c r="I232" s="31">
        <v>0</v>
      </c>
      <c r="J232" s="31">
        <v>29.5</v>
      </c>
      <c r="K232" s="31">
        <v>37.5</v>
      </c>
      <c r="M232" s="49"/>
      <c r="N232" s="49"/>
    </row>
    <row r="233" spans="1:18">
      <c r="A233" s="31">
        <v>16</v>
      </c>
      <c r="B233" s="31">
        <v>22</v>
      </c>
      <c r="C233" s="31"/>
      <c r="D233" s="32" t="s">
        <v>380</v>
      </c>
      <c r="E233" s="32" t="s">
        <v>343</v>
      </c>
      <c r="F233" s="35">
        <v>1520</v>
      </c>
      <c r="G233" s="32" t="s">
        <v>349</v>
      </c>
      <c r="H233" s="31">
        <v>4</v>
      </c>
      <c r="I233" s="31">
        <v>0</v>
      </c>
      <c r="J233" s="31">
        <v>29.5</v>
      </c>
      <c r="K233" s="31">
        <v>38</v>
      </c>
      <c r="M233" t="s">
        <v>336</v>
      </c>
      <c r="N233" s="55">
        <v>2</v>
      </c>
    </row>
    <row r="234" spans="1:18">
      <c r="A234" s="31">
        <v>17</v>
      </c>
      <c r="B234" s="31">
        <v>20</v>
      </c>
      <c r="C234" s="31"/>
      <c r="D234" s="32" t="s">
        <v>381</v>
      </c>
      <c r="E234" s="32" t="s">
        <v>343</v>
      </c>
      <c r="F234" s="35">
        <v>1622</v>
      </c>
      <c r="G234" s="32" t="s">
        <v>357</v>
      </c>
      <c r="H234" s="31">
        <v>4</v>
      </c>
      <c r="I234" s="31">
        <v>0</v>
      </c>
      <c r="J234" s="31">
        <v>29.5</v>
      </c>
      <c r="K234" s="31">
        <v>36.5</v>
      </c>
      <c r="M234" t="s">
        <v>334</v>
      </c>
      <c r="N234" s="55">
        <v>2</v>
      </c>
    </row>
    <row r="235" spans="1:18">
      <c r="A235" s="31">
        <v>18</v>
      </c>
      <c r="B235" s="31">
        <v>13</v>
      </c>
      <c r="C235" s="31"/>
      <c r="D235" s="32" t="s">
        <v>382</v>
      </c>
      <c r="E235" s="32" t="s">
        <v>343</v>
      </c>
      <c r="F235" s="35">
        <v>1754</v>
      </c>
      <c r="G235" s="32" t="s">
        <v>358</v>
      </c>
      <c r="H235" s="31">
        <v>4</v>
      </c>
      <c r="I235" s="31">
        <v>0</v>
      </c>
      <c r="J235" s="31">
        <v>29</v>
      </c>
      <c r="K235" s="31">
        <v>37.5</v>
      </c>
      <c r="M235" t="s">
        <v>329</v>
      </c>
      <c r="N235" s="55">
        <v>2</v>
      </c>
      <c r="Q235" t="s">
        <v>395</v>
      </c>
      <c r="R235">
        <v>2</v>
      </c>
    </row>
    <row r="236" spans="1:18">
      <c r="A236" s="31">
        <v>19</v>
      </c>
      <c r="B236" s="31">
        <v>17</v>
      </c>
      <c r="C236" s="31"/>
      <c r="D236" s="32" t="s">
        <v>383</v>
      </c>
      <c r="E236" s="32" t="s">
        <v>343</v>
      </c>
      <c r="F236" s="35">
        <v>1664</v>
      </c>
      <c r="G236" s="32" t="s">
        <v>359</v>
      </c>
      <c r="H236" s="31">
        <v>4</v>
      </c>
      <c r="I236" s="31">
        <v>0</v>
      </c>
      <c r="J236" s="31">
        <v>28.5</v>
      </c>
      <c r="K236" s="31">
        <v>35.5</v>
      </c>
      <c r="M236" t="s">
        <v>326</v>
      </c>
      <c r="N236" s="55">
        <v>2</v>
      </c>
    </row>
    <row r="237" spans="1:18">
      <c r="A237" s="31">
        <v>20</v>
      </c>
      <c r="B237" s="31">
        <v>19</v>
      </c>
      <c r="C237" s="31"/>
      <c r="D237" s="32" t="s">
        <v>384</v>
      </c>
      <c r="E237" s="32" t="s">
        <v>343</v>
      </c>
      <c r="F237" s="35">
        <v>1629</v>
      </c>
      <c r="G237" s="32" t="s">
        <v>360</v>
      </c>
      <c r="H237" s="31">
        <v>4</v>
      </c>
      <c r="I237" s="31">
        <v>0</v>
      </c>
      <c r="J237" s="31">
        <v>27.5</v>
      </c>
      <c r="K237" s="31">
        <v>34.5</v>
      </c>
      <c r="M237" t="s">
        <v>331</v>
      </c>
      <c r="N237" s="55">
        <v>2</v>
      </c>
      <c r="Q237" t="s">
        <v>403</v>
      </c>
      <c r="R237">
        <v>2</v>
      </c>
    </row>
    <row r="238" spans="1:18">
      <c r="A238" s="31">
        <v>21</v>
      </c>
      <c r="B238" s="31">
        <v>23</v>
      </c>
      <c r="C238" s="31"/>
      <c r="D238" s="32" t="s">
        <v>385</v>
      </c>
      <c r="E238" s="32" t="s">
        <v>343</v>
      </c>
      <c r="F238" s="35">
        <v>1498</v>
      </c>
      <c r="G238" s="32" t="s">
        <v>349</v>
      </c>
      <c r="H238" s="31">
        <v>4</v>
      </c>
      <c r="I238" s="31">
        <v>0</v>
      </c>
      <c r="J238" s="31">
        <v>25.5</v>
      </c>
      <c r="K238" s="31">
        <v>32</v>
      </c>
      <c r="M238" t="s">
        <v>336</v>
      </c>
      <c r="N238" s="55">
        <v>1</v>
      </c>
    </row>
    <row r="239" spans="1:18">
      <c r="A239" s="31">
        <v>22</v>
      </c>
      <c r="B239" s="31">
        <v>26</v>
      </c>
      <c r="C239" s="31"/>
      <c r="D239" s="32" t="s">
        <v>386</v>
      </c>
      <c r="E239" s="32" t="s">
        <v>345</v>
      </c>
      <c r="F239" s="35">
        <v>0</v>
      </c>
      <c r="G239" s="32" t="s">
        <v>361</v>
      </c>
      <c r="H239" s="31">
        <v>3</v>
      </c>
      <c r="I239" s="31">
        <v>0</v>
      </c>
      <c r="J239" s="31">
        <v>26.5</v>
      </c>
      <c r="K239" s="31">
        <v>31.5</v>
      </c>
      <c r="M239" s="49"/>
      <c r="N239" s="49"/>
    </row>
    <row r="240" spans="1:18">
      <c r="A240" s="31">
        <v>23</v>
      </c>
      <c r="B240" s="31">
        <v>25</v>
      </c>
      <c r="C240" s="31"/>
      <c r="D240" s="32" t="s">
        <v>387</v>
      </c>
      <c r="E240" s="32" t="s">
        <v>345</v>
      </c>
      <c r="F240" s="35">
        <v>1401</v>
      </c>
      <c r="G240" s="32" t="s">
        <v>362</v>
      </c>
      <c r="H240" s="31">
        <v>3</v>
      </c>
      <c r="I240" s="31">
        <v>0</v>
      </c>
      <c r="J240" s="31">
        <v>25</v>
      </c>
      <c r="K240" s="31">
        <v>30.5</v>
      </c>
      <c r="M240" s="49"/>
      <c r="N240" s="49"/>
    </row>
    <row r="241" spans="1:14">
      <c r="A241" s="31">
        <v>24</v>
      </c>
      <c r="B241" s="31">
        <v>24</v>
      </c>
      <c r="C241" s="31"/>
      <c r="D241" s="32" t="s">
        <v>388</v>
      </c>
      <c r="E241" s="32" t="s">
        <v>345</v>
      </c>
      <c r="F241" s="35">
        <v>1472</v>
      </c>
      <c r="G241" s="32" t="s">
        <v>363</v>
      </c>
      <c r="H241" s="31">
        <v>2.5</v>
      </c>
      <c r="I241" s="31">
        <v>0</v>
      </c>
      <c r="J241" s="31">
        <v>25.5</v>
      </c>
      <c r="K241" s="31">
        <v>32.5</v>
      </c>
      <c r="M241" s="49"/>
      <c r="N241" s="49"/>
    </row>
    <row r="242" spans="1:14">
      <c r="A242" s="31">
        <v>25</v>
      </c>
      <c r="B242" s="31">
        <v>21</v>
      </c>
      <c r="C242" s="31"/>
      <c r="D242" s="32" t="s">
        <v>389</v>
      </c>
      <c r="E242" s="32" t="s">
        <v>343</v>
      </c>
      <c r="F242" s="35">
        <v>1561</v>
      </c>
      <c r="G242" s="32" t="s">
        <v>355</v>
      </c>
      <c r="H242" s="31">
        <v>1.5</v>
      </c>
      <c r="I242" s="31">
        <v>0</v>
      </c>
      <c r="J242" s="31">
        <v>26.5</v>
      </c>
      <c r="K242" s="31">
        <v>34.5</v>
      </c>
      <c r="M242" t="s">
        <v>326</v>
      </c>
      <c r="N242" s="55">
        <v>1</v>
      </c>
    </row>
    <row r="243" spans="1:14">
      <c r="A243" s="31">
        <v>26</v>
      </c>
      <c r="B243" s="31">
        <v>7</v>
      </c>
      <c r="C243" s="31"/>
      <c r="D243" s="32" t="s">
        <v>390</v>
      </c>
      <c r="E243" s="32" t="s">
        <v>345</v>
      </c>
      <c r="F243" s="35">
        <v>1917</v>
      </c>
      <c r="G243" s="32" t="s">
        <v>364</v>
      </c>
      <c r="H243" s="31">
        <v>1.5</v>
      </c>
      <c r="I243" s="31">
        <v>0</v>
      </c>
      <c r="J243" s="31">
        <v>25</v>
      </c>
      <c r="K243" s="31">
        <v>32</v>
      </c>
      <c r="M243" s="49"/>
      <c r="N243" s="49"/>
    </row>
    <row r="244" spans="1:14">
      <c r="N244">
        <f>SUM(N218:N243)</f>
        <v>70</v>
      </c>
    </row>
    <row r="246" spans="1:14">
      <c r="D246" s="75" t="s">
        <v>435</v>
      </c>
      <c r="F246">
        <f>A243+A214+A190+A168+A145-8</f>
        <v>97</v>
      </c>
    </row>
    <row r="247" spans="1:14">
      <c r="D247" s="75" t="s">
        <v>434</v>
      </c>
      <c r="F247" s="76">
        <f>A15+A42+A69+A96+A123-3</f>
        <v>105</v>
      </c>
    </row>
  </sheetData>
  <hyperlinks>
    <hyperlink ref="D8" r:id="rId1" display="http://chess-results.com/tnr158507.aspx?lan=5&amp;art=9&amp;fed=CZE&amp;turdet=YES&amp;wi=984&amp;snr=6"/>
    <hyperlink ref="D9" r:id="rId2" display="http://chess-results.com/tnr158507.aspx?lan=5&amp;art=9&amp;fed=CZE&amp;turdet=YES&amp;wi=984&amp;snr=9"/>
    <hyperlink ref="D10" r:id="rId3" display="http://chess-results.com/tnr158507.aspx?lan=5&amp;art=9&amp;fed=CZE&amp;turdet=YES&amp;wi=984&amp;snr=3"/>
    <hyperlink ref="D11" r:id="rId4" display="http://chess-results.com/tnr158507.aspx?lan=5&amp;art=9&amp;fed=CZE&amp;turdet=YES&amp;wi=984&amp;snr=2"/>
    <hyperlink ref="D12" r:id="rId5" display="http://chess-results.com/tnr158507.aspx?lan=5&amp;art=9&amp;fed=CZE&amp;turdet=YES&amp;wi=984&amp;snr=10"/>
    <hyperlink ref="D13" r:id="rId6" display="http://chess-results.com/tnr158507.aspx?lan=5&amp;art=9&amp;fed=CZE&amp;turdet=YES&amp;wi=984&amp;snr=5"/>
    <hyperlink ref="D14" r:id="rId7" display="http://chess-results.com/tnr158507.aspx?lan=5&amp;art=9&amp;fed=CZE&amp;turdet=YES&amp;wi=984&amp;snr=4"/>
    <hyperlink ref="D15" r:id="rId8" display="http://chess-results.com/tnr158507.aspx?lan=5&amp;art=9&amp;fed=CZE&amp;turdet=YES&amp;wi=984&amp;snr=12"/>
  </hyperlinks>
  <pageMargins left="0.7" right="0.7" top="0.78740157499999996" bottom="0.78740157499999996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D33" sqref="D33"/>
    </sheetView>
  </sheetViews>
  <sheetFormatPr defaultColWidth="10.28515625" defaultRowHeight="15"/>
  <cols>
    <col min="2" max="2" width="17.140625" customWidth="1"/>
    <col min="9" max="9" width="11.5703125" customWidth="1"/>
    <col min="11" max="11" width="10.85546875" customWidth="1"/>
    <col min="12" max="12" width="14.42578125" customWidth="1"/>
    <col min="13" max="13" width="13.85546875" customWidth="1"/>
  </cols>
  <sheetData>
    <row r="1" spans="1:13" ht="18.75">
      <c r="A1" s="1"/>
      <c r="B1" s="2" t="s">
        <v>0</v>
      </c>
      <c r="K1" s="3"/>
      <c r="L1" s="4"/>
    </row>
    <row r="2" spans="1:13">
      <c r="A2" s="1"/>
      <c r="B2" s="1"/>
      <c r="K2" s="3"/>
      <c r="L2" s="4"/>
    </row>
    <row r="3" spans="1:13" ht="15.75" thickBot="1">
      <c r="B3" s="1" t="s">
        <v>1</v>
      </c>
      <c r="C3" s="1" t="s">
        <v>2</v>
      </c>
      <c r="D3" s="1" t="s">
        <v>3</v>
      </c>
      <c r="K3" s="5" t="s">
        <v>4</v>
      </c>
      <c r="L3" s="5" t="s">
        <v>5</v>
      </c>
      <c r="M3" s="5" t="s">
        <v>6</v>
      </c>
    </row>
    <row r="4" spans="1:13">
      <c r="B4" s="6" t="s">
        <v>7</v>
      </c>
      <c r="C4" s="7">
        <v>18</v>
      </c>
      <c r="D4" s="8" t="s">
        <v>8</v>
      </c>
      <c r="K4" s="9">
        <v>30000</v>
      </c>
      <c r="L4" s="10">
        <f>I19*C4</f>
        <v>28474.576271186441</v>
      </c>
      <c r="M4" s="11">
        <f>K4+L4</f>
        <v>58474.576271186437</v>
      </c>
    </row>
    <row r="5" spans="1:13">
      <c r="B5" s="12" t="s">
        <v>9</v>
      </c>
      <c r="C5" s="13">
        <v>23</v>
      </c>
      <c r="D5" s="8" t="s">
        <v>10</v>
      </c>
      <c r="K5" s="14">
        <v>30000</v>
      </c>
      <c r="L5" s="15">
        <f>I19*C5</f>
        <v>36384.180790960454</v>
      </c>
      <c r="M5" s="16">
        <f t="shared" ref="M5:M17" si="0">K5+L5</f>
        <v>66384.180790960454</v>
      </c>
    </row>
    <row r="6" spans="1:13">
      <c r="B6" s="12" t="s">
        <v>11</v>
      </c>
      <c r="C6" s="13">
        <v>12</v>
      </c>
      <c r="D6" s="8" t="s">
        <v>12</v>
      </c>
      <c r="K6" s="14">
        <v>30000</v>
      </c>
      <c r="L6" s="15">
        <f>I19*C6</f>
        <v>18983.050847457627</v>
      </c>
      <c r="M6" s="16">
        <f t="shared" si="0"/>
        <v>48983.050847457627</v>
      </c>
    </row>
    <row r="7" spans="1:13">
      <c r="B7" s="12" t="s">
        <v>13</v>
      </c>
      <c r="C7" s="13">
        <v>8</v>
      </c>
      <c r="D7" s="8" t="s">
        <v>14</v>
      </c>
      <c r="K7" s="14">
        <v>30000</v>
      </c>
      <c r="L7" s="15">
        <f>I19*C7</f>
        <v>12655.367231638418</v>
      </c>
      <c r="M7" s="16">
        <f t="shared" si="0"/>
        <v>42655.367231638418</v>
      </c>
    </row>
    <row r="8" spans="1:13">
      <c r="B8" s="12" t="s">
        <v>15</v>
      </c>
      <c r="C8" s="13">
        <v>3</v>
      </c>
      <c r="D8" s="8" t="s">
        <v>16</v>
      </c>
      <c r="K8" s="14">
        <v>30000</v>
      </c>
      <c r="L8" s="15">
        <f>I19*C8</f>
        <v>4745.7627118644068</v>
      </c>
      <c r="M8" s="16">
        <f t="shared" si="0"/>
        <v>34745.762711864409</v>
      </c>
    </row>
    <row r="9" spans="1:13">
      <c r="B9" s="12" t="s">
        <v>17</v>
      </c>
      <c r="C9" s="13">
        <v>6</v>
      </c>
      <c r="D9" s="8" t="s">
        <v>18</v>
      </c>
      <c r="K9" s="14">
        <v>30000</v>
      </c>
      <c r="L9" s="15">
        <f>I19*C9</f>
        <v>9491.5254237288136</v>
      </c>
      <c r="M9" s="16">
        <f t="shared" si="0"/>
        <v>39491.525423728817</v>
      </c>
    </row>
    <row r="10" spans="1:13">
      <c r="B10" s="12" t="s">
        <v>19</v>
      </c>
      <c r="C10" s="13">
        <v>4</v>
      </c>
      <c r="D10" s="8" t="s">
        <v>20</v>
      </c>
      <c r="K10" s="14">
        <v>30000</v>
      </c>
      <c r="L10" s="15">
        <f>I19*C10</f>
        <v>6327.6836158192091</v>
      </c>
      <c r="M10" s="16">
        <f t="shared" si="0"/>
        <v>36327.683615819209</v>
      </c>
    </row>
    <row r="11" spans="1:13">
      <c r="B11" s="12" t="s">
        <v>21</v>
      </c>
      <c r="C11" s="13">
        <v>8</v>
      </c>
      <c r="D11" s="8" t="s">
        <v>22</v>
      </c>
      <c r="K11" s="14">
        <v>30000</v>
      </c>
      <c r="L11" s="15">
        <f>I19*C11</f>
        <v>12655.367231638418</v>
      </c>
      <c r="M11" s="16">
        <f t="shared" si="0"/>
        <v>42655.367231638418</v>
      </c>
    </row>
    <row r="12" spans="1:13">
      <c r="B12" s="12" t="s">
        <v>23</v>
      </c>
      <c r="C12" s="13">
        <v>11</v>
      </c>
      <c r="D12" s="8" t="s">
        <v>24</v>
      </c>
      <c r="K12" s="14">
        <v>30000</v>
      </c>
      <c r="L12" s="15">
        <f>I19*C12</f>
        <v>17401.129943502827</v>
      </c>
      <c r="M12" s="16">
        <f t="shared" si="0"/>
        <v>47401.129943502827</v>
      </c>
    </row>
    <row r="13" spans="1:13">
      <c r="B13" s="12" t="s">
        <v>25</v>
      </c>
      <c r="C13" s="13">
        <v>15</v>
      </c>
      <c r="D13" s="8" t="s">
        <v>26</v>
      </c>
      <c r="K13" s="14">
        <v>30000</v>
      </c>
      <c r="L13" s="15">
        <f>I19*C13</f>
        <v>23728.813559322036</v>
      </c>
      <c r="M13" s="16">
        <f t="shared" si="0"/>
        <v>53728.813559322036</v>
      </c>
    </row>
    <row r="14" spans="1:13">
      <c r="B14" s="12" t="s">
        <v>27</v>
      </c>
      <c r="C14" s="13">
        <v>21</v>
      </c>
      <c r="D14" s="8" t="s">
        <v>28</v>
      </c>
      <c r="K14" s="14">
        <v>30000</v>
      </c>
      <c r="L14" s="15">
        <f>I19*C14</f>
        <v>33220.338983050846</v>
      </c>
      <c r="M14" s="16">
        <f t="shared" si="0"/>
        <v>63220.338983050846</v>
      </c>
    </row>
    <row r="15" spans="1:13">
      <c r="B15" s="12" t="s">
        <v>29</v>
      </c>
      <c r="C15" s="13">
        <v>12</v>
      </c>
      <c r="D15" s="8" t="s">
        <v>30</v>
      </c>
      <c r="K15" s="14">
        <v>30000</v>
      </c>
      <c r="L15" s="15">
        <f>I19*C15</f>
        <v>18983.050847457627</v>
      </c>
      <c r="M15" s="16">
        <f t="shared" si="0"/>
        <v>48983.050847457627</v>
      </c>
    </row>
    <row r="16" spans="1:13">
      <c r="B16" s="12" t="s">
        <v>31</v>
      </c>
      <c r="C16" s="13">
        <v>5</v>
      </c>
      <c r="D16" s="8" t="s">
        <v>32</v>
      </c>
      <c r="K16" s="14">
        <v>30000</v>
      </c>
      <c r="L16" s="15">
        <f>I19*C16</f>
        <v>7909.6045197740114</v>
      </c>
      <c r="M16" s="16">
        <f t="shared" si="0"/>
        <v>37909.60451977401</v>
      </c>
    </row>
    <row r="17" spans="2:13" ht="15.75" thickBot="1">
      <c r="B17" s="17" t="s">
        <v>33</v>
      </c>
      <c r="C17" s="18">
        <v>31</v>
      </c>
      <c r="D17" s="8" t="s">
        <v>34</v>
      </c>
      <c r="K17" s="19">
        <v>30000</v>
      </c>
      <c r="L17" s="20">
        <f>I19*C17</f>
        <v>49039.548022598872</v>
      </c>
      <c r="M17" s="21">
        <f t="shared" si="0"/>
        <v>79039.548022598872</v>
      </c>
    </row>
    <row r="18" spans="2:13" ht="15.75" thickBot="1">
      <c r="K18" s="3"/>
      <c r="L18" s="4"/>
    </row>
    <row r="19" spans="2:13" ht="15.75" thickBot="1">
      <c r="B19" s="1" t="s">
        <v>35</v>
      </c>
      <c r="C19" s="22">
        <f>SUM(C4:C18)</f>
        <v>177</v>
      </c>
      <c r="E19" s="1" t="s">
        <v>36</v>
      </c>
      <c r="G19" s="1" t="s">
        <v>37</v>
      </c>
      <c r="I19" s="23">
        <f>280000/177</f>
        <v>1581.9209039548023</v>
      </c>
      <c r="K19" s="24">
        <f>SUM(K4:K18)</f>
        <v>420000</v>
      </c>
      <c r="L19" s="25">
        <f>SUM(L4:L18)</f>
        <v>280000</v>
      </c>
      <c r="M19" s="26">
        <f>SUM(M4:M18)</f>
        <v>699999.99999999988</v>
      </c>
    </row>
    <row r="20" spans="2:13">
      <c r="K20" s="3"/>
      <c r="L20" s="4"/>
    </row>
    <row r="21" spans="2:13">
      <c r="B21" s="27" t="s">
        <v>38</v>
      </c>
      <c r="C21" s="28" t="s">
        <v>39</v>
      </c>
      <c r="K21" s="3"/>
      <c r="L21" s="4"/>
    </row>
    <row r="22" spans="2:13">
      <c r="K22" s="3"/>
      <c r="L22" s="4"/>
    </row>
    <row r="23" spans="2:13">
      <c r="K23" s="3"/>
      <c r="L23" s="4"/>
    </row>
    <row r="24" spans="2:13">
      <c r="K24" s="3"/>
      <c r="L24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KTCM Dotace 2015</vt:lpstr>
      <vt:lpstr>Výsledky2015</vt:lpstr>
      <vt:lpstr>KTCM Dotace 2014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GMVoko</dc:creator>
  <cp:lastModifiedBy>GMVoko</cp:lastModifiedBy>
  <dcterms:created xsi:type="dcterms:W3CDTF">2014-04-23T23:50:27Z</dcterms:created>
  <dcterms:modified xsi:type="dcterms:W3CDTF">2015-03-20T20:30:58Z</dcterms:modified>
</cp:coreProperties>
</file>