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ozpočet 2014" sheetId="1" r:id="rId1"/>
  </sheets>
  <definedNames>
    <definedName name="_xlnm.Print_Area" localSheetId="0">'Rozpočet 2014'!$A$1:$D$184</definedName>
  </definedNames>
  <calcPr fullCalcOnLoad="1"/>
</workbook>
</file>

<file path=xl/sharedStrings.xml><?xml version="1.0" encoding="utf-8"?>
<sst xmlns="http://schemas.openxmlformats.org/spreadsheetml/2006/main" count="322" uniqueCount="318">
  <si>
    <t>Příjmy</t>
  </si>
  <si>
    <t>Kapitola</t>
  </si>
  <si>
    <t>Podkapitola</t>
  </si>
  <si>
    <t>1. Vlastní zdroje</t>
  </si>
  <si>
    <t>P1.1</t>
  </si>
  <si>
    <t>Členské příspěvky</t>
  </si>
  <si>
    <t>P1.2</t>
  </si>
  <si>
    <t xml:space="preserve">Krajské příspěvky </t>
  </si>
  <si>
    <t>2.Cizí zdroje</t>
  </si>
  <si>
    <t>P2.1</t>
  </si>
  <si>
    <t>MŠMT Program 1 - dotace dospělé reprezentace</t>
  </si>
  <si>
    <t>P2.2</t>
  </si>
  <si>
    <t>MŠMT Program 2 - dotace mládež</t>
  </si>
  <si>
    <t>P2.4</t>
  </si>
  <si>
    <t>3.Vlastní sportovní činnost</t>
  </si>
  <si>
    <t>P3.1</t>
  </si>
  <si>
    <t>Poplatky FIDE - rating</t>
  </si>
  <si>
    <t>P3.2</t>
  </si>
  <si>
    <t>Poplatky FIDE- tituly</t>
  </si>
  <si>
    <t>P3.3</t>
  </si>
  <si>
    <t>Poplatky LOK</t>
  </si>
  <si>
    <t>P3.4</t>
  </si>
  <si>
    <t>Startovné v soutěžích družstev dospělých</t>
  </si>
  <si>
    <t>P3.5</t>
  </si>
  <si>
    <t>Startovné v soutěžích družstev mládeže</t>
  </si>
  <si>
    <t>P3.7</t>
  </si>
  <si>
    <t>Podíl na individuální přípravě mládeže</t>
  </si>
  <si>
    <t>P3.8</t>
  </si>
  <si>
    <t>Poplatky za přestupy</t>
  </si>
  <si>
    <t>P3.9</t>
  </si>
  <si>
    <t>Cizinci</t>
  </si>
  <si>
    <t>P3.10</t>
  </si>
  <si>
    <t>Pokuty</t>
  </si>
  <si>
    <t>P3.11</t>
  </si>
  <si>
    <t>Školení rozhodčích</t>
  </si>
  <si>
    <t>P3.13</t>
  </si>
  <si>
    <t>Školení trenérů</t>
  </si>
  <si>
    <t>4.Zdaňované příjmy</t>
  </si>
  <si>
    <t>P4.1</t>
  </si>
  <si>
    <t>Reklama</t>
  </si>
  <si>
    <t>P4.2</t>
  </si>
  <si>
    <t>Prodej metodických materiálů</t>
  </si>
  <si>
    <t>P4.3</t>
  </si>
  <si>
    <t>Bankovní úroky</t>
  </si>
  <si>
    <t>P4.4</t>
  </si>
  <si>
    <t>Ostatní příjmy</t>
  </si>
  <si>
    <t>P4.5</t>
  </si>
  <si>
    <t>Herní aréna</t>
  </si>
  <si>
    <t>5.Sponzorské dary</t>
  </si>
  <si>
    <t>P5.1</t>
  </si>
  <si>
    <t>Sponzorské dary</t>
  </si>
  <si>
    <t xml:space="preserve">Celkem </t>
  </si>
  <si>
    <t>Výdaje</t>
  </si>
  <si>
    <t>1.Soutěže zahraniční - dospělí</t>
  </si>
  <si>
    <t>V1.1</t>
  </si>
  <si>
    <t>V1.2</t>
  </si>
  <si>
    <t>V1.3</t>
  </si>
  <si>
    <t>V1.4</t>
  </si>
  <si>
    <t>V1.5</t>
  </si>
  <si>
    <t>V1.6</t>
  </si>
  <si>
    <t>V1.7</t>
  </si>
  <si>
    <t>V1.8</t>
  </si>
  <si>
    <t>V1.9</t>
  </si>
  <si>
    <t>V1.12</t>
  </si>
  <si>
    <t>V1.13</t>
  </si>
  <si>
    <t>2.Soutěže domácí - dospělí</t>
  </si>
  <si>
    <t>V2.1</t>
  </si>
  <si>
    <t>MČR mužů a žen</t>
  </si>
  <si>
    <t>V2.3</t>
  </si>
  <si>
    <t>MČR dorostenců a juniorů</t>
  </si>
  <si>
    <t>V2.4</t>
  </si>
  <si>
    <t>Polofinále H20, H18, D20, D18 + MČR dor. a juniorek</t>
  </si>
  <si>
    <t>V2.5</t>
  </si>
  <si>
    <t>MČR v rapid šachu muži</t>
  </si>
  <si>
    <t>V2.6</t>
  </si>
  <si>
    <t>MČR v rapid šachu žen</t>
  </si>
  <si>
    <t>V2.7</t>
  </si>
  <si>
    <t>MČR v bleskovém šachu</t>
  </si>
  <si>
    <t>V2.8</t>
  </si>
  <si>
    <t>MČR seniorů</t>
  </si>
  <si>
    <t>V2.9</t>
  </si>
  <si>
    <t>Grand prix v rapid šachu</t>
  </si>
  <si>
    <t>V2.10</t>
  </si>
  <si>
    <t>Extraliga družstev žen</t>
  </si>
  <si>
    <t>V2.11</t>
  </si>
  <si>
    <t>Pohár v rapid šachu družstev</t>
  </si>
  <si>
    <t>V2.12</t>
  </si>
  <si>
    <t>MČR v rapid šachu D16-20, H16-20, družstva</t>
  </si>
  <si>
    <t>V2.13</t>
  </si>
  <si>
    <t>Finále extraligy družstev mužů</t>
  </si>
  <si>
    <t>V2.14</t>
  </si>
  <si>
    <t>MČR online šach</t>
  </si>
  <si>
    <t>V2.15</t>
  </si>
  <si>
    <t>Akademický šach</t>
  </si>
  <si>
    <t>V2.16</t>
  </si>
  <si>
    <t>Poháry pro ligy</t>
  </si>
  <si>
    <t>3.Soutěže zahraniční - mládež</t>
  </si>
  <si>
    <t>V3.1</t>
  </si>
  <si>
    <t>V3.2</t>
  </si>
  <si>
    <t>V3.3</t>
  </si>
  <si>
    <t>V3.4</t>
  </si>
  <si>
    <t>Rezerva VV pro extra hráče</t>
  </si>
  <si>
    <t>V3.5</t>
  </si>
  <si>
    <t>4.Soutěže domácí - mládež</t>
  </si>
  <si>
    <t>V4.1</t>
  </si>
  <si>
    <t>MČR jednotlivců H,D 10-16</t>
  </si>
  <si>
    <t>V4.2</t>
  </si>
  <si>
    <t>MČR jednotlivců H,D 8</t>
  </si>
  <si>
    <t>V4.3</t>
  </si>
  <si>
    <t>M Čech jednotlivců H,D 12-16</t>
  </si>
  <si>
    <t>V4.4</t>
  </si>
  <si>
    <t>M Čech jednotlivců H,D 10</t>
  </si>
  <si>
    <t>V4.5</t>
  </si>
  <si>
    <t>MMS jednotlivců H,D 10-16</t>
  </si>
  <si>
    <t>V4.6</t>
  </si>
  <si>
    <t>MČR družstev st. žáků</t>
  </si>
  <si>
    <t>V4.7</t>
  </si>
  <si>
    <t>MČR družstev ml. žáků</t>
  </si>
  <si>
    <t>V4.8</t>
  </si>
  <si>
    <t>MČR jednotlivců H,D 10-14 v rapid šachu</t>
  </si>
  <si>
    <t>V4.10</t>
  </si>
  <si>
    <t>Přebor družstev žáků středních škol</t>
  </si>
  <si>
    <t>V4.11</t>
  </si>
  <si>
    <t>Přebor družstev žáků zákl. škol 6.-9. třída</t>
  </si>
  <si>
    <t>V4.12</t>
  </si>
  <si>
    <t>Přebor družstev žáků zákl. škol 1.-5. třída</t>
  </si>
  <si>
    <t>V4.13</t>
  </si>
  <si>
    <t>Národní ligy družstev mládeže - poháry</t>
  </si>
  <si>
    <t>5.Sportovní příprava</t>
  </si>
  <si>
    <t>V5.1</t>
  </si>
  <si>
    <t>Soustředění muži</t>
  </si>
  <si>
    <t>V5.2</t>
  </si>
  <si>
    <t>Soustředění ženy</t>
  </si>
  <si>
    <t>V5.3</t>
  </si>
  <si>
    <t>Soustředění skupina TOP do 18 let</t>
  </si>
  <si>
    <t>V5.4</t>
  </si>
  <si>
    <t>Soustředění skupina TOP nad 18 let</t>
  </si>
  <si>
    <t>6.Individuální příprava</t>
  </si>
  <si>
    <t>V6.1</t>
  </si>
  <si>
    <t>Individuální příprava do 18 let</t>
  </si>
  <si>
    <t>V6.2</t>
  </si>
  <si>
    <t>Individuální příprava nad 18 let</t>
  </si>
  <si>
    <t>V6.3</t>
  </si>
  <si>
    <t>V6.6</t>
  </si>
  <si>
    <t>Internetové semináře pro mládež</t>
  </si>
  <si>
    <t>7.Školení</t>
  </si>
  <si>
    <t>V7.1</t>
  </si>
  <si>
    <t xml:space="preserve">Školení a semináře rozhodčích </t>
  </si>
  <si>
    <t>V7.2</t>
  </si>
  <si>
    <t>Školení a semináře trenérů</t>
  </si>
  <si>
    <t>8.Poplatky FIDE</t>
  </si>
  <si>
    <t>V8.1</t>
  </si>
  <si>
    <t>Členský poplatek FIDE - 1950 euro</t>
  </si>
  <si>
    <t>V8.2</t>
  </si>
  <si>
    <t>Poplatky za rating turnajů</t>
  </si>
  <si>
    <t>V8.3</t>
  </si>
  <si>
    <t>Poplatky za FIDE rating list - max paušál 1500 euro</t>
  </si>
  <si>
    <t>V8.4</t>
  </si>
  <si>
    <t>Poplatky za tituly</t>
  </si>
  <si>
    <t>V9.1</t>
  </si>
  <si>
    <t>Zpracovatel listiny LOK</t>
  </si>
  <si>
    <t>V9.2</t>
  </si>
  <si>
    <t>V9.3</t>
  </si>
  <si>
    <t>Evidence členské základny - SW</t>
  </si>
  <si>
    <t>10.Dotace a příspěvky na sportovní činnost</t>
  </si>
  <si>
    <t>V10.1</t>
  </si>
  <si>
    <t>KŠS centra talentované mládeže</t>
  </si>
  <si>
    <t>V10.2</t>
  </si>
  <si>
    <t>Korespondenční šach</t>
  </si>
  <si>
    <t>V10.3</t>
  </si>
  <si>
    <t>Kompoziční šach</t>
  </si>
  <si>
    <t>V10.5</t>
  </si>
  <si>
    <t>KŠS krajské členské příspěvky</t>
  </si>
  <si>
    <t>V10.7</t>
  </si>
  <si>
    <t>Program 5 - podpora šachových kroužků</t>
  </si>
  <si>
    <t>V10.9</t>
  </si>
  <si>
    <t>Program 5 - projekt šachy do škol</t>
  </si>
  <si>
    <t>11.Metodické materiály - výroba</t>
  </si>
  <si>
    <t>V11.1</t>
  </si>
  <si>
    <t>Metodické materiály TMK</t>
  </si>
  <si>
    <t>12.Propagace</t>
  </si>
  <si>
    <t>V12.1</t>
  </si>
  <si>
    <t>Pořad v šachu</t>
  </si>
  <si>
    <t>V12.2</t>
  </si>
  <si>
    <t>Pronájem webu</t>
  </si>
  <si>
    <t>V12.3</t>
  </si>
  <si>
    <t>Webmastr</t>
  </si>
  <si>
    <t>V12.5</t>
  </si>
  <si>
    <t>Reklama herní Aréna - 5000 euro</t>
  </si>
  <si>
    <t>V12.6</t>
  </si>
  <si>
    <t>V12.7</t>
  </si>
  <si>
    <t>Projekt PR výdaje</t>
  </si>
  <si>
    <t>V12.9</t>
  </si>
  <si>
    <t>Rekonstrukce webu ŠSČR</t>
  </si>
  <si>
    <t>13.Antidoping</t>
  </si>
  <si>
    <t>14.Mzdové náklady zaměstnanců</t>
  </si>
  <si>
    <t>V14.1</t>
  </si>
  <si>
    <t>Mzdy hrubé</t>
  </si>
  <si>
    <t>V14.2</t>
  </si>
  <si>
    <t>Sociální pojištění, 25% mzdy</t>
  </si>
  <si>
    <t>V14.3</t>
  </si>
  <si>
    <t>Zdravotní pojištění 9%</t>
  </si>
  <si>
    <t>V14.4</t>
  </si>
  <si>
    <t>Úrazové pojištění 0,42%</t>
  </si>
  <si>
    <t>V14.5</t>
  </si>
  <si>
    <t>Penzijní připojištění</t>
  </si>
  <si>
    <t>V14.6</t>
  </si>
  <si>
    <t>Sociální náklady - stravenky</t>
  </si>
  <si>
    <t>V15.1</t>
  </si>
  <si>
    <t xml:space="preserve">Pracovní činnost členů VV </t>
  </si>
  <si>
    <t>V15.2</t>
  </si>
  <si>
    <t>Odměny vedoucí soutěží dospělých</t>
  </si>
  <si>
    <t>V15.3</t>
  </si>
  <si>
    <t>Reprezentační trenér mládeže</t>
  </si>
  <si>
    <t>V15.4</t>
  </si>
  <si>
    <t>Odměny vedoucí soutěží mládeže</t>
  </si>
  <si>
    <t>V15.5</t>
  </si>
  <si>
    <t>Odměny trenérů reprezentace</t>
  </si>
  <si>
    <t>V15.6</t>
  </si>
  <si>
    <t>Právní poradenství</t>
  </si>
  <si>
    <t>V15.7</t>
  </si>
  <si>
    <t>Činnost správce online Arény</t>
  </si>
  <si>
    <t>V15.8</t>
  </si>
  <si>
    <t>Smlouvy s reprezenty</t>
  </si>
  <si>
    <t>V15.9</t>
  </si>
  <si>
    <t>Odměna delegát FIDE</t>
  </si>
  <si>
    <t>V15.10</t>
  </si>
  <si>
    <t xml:space="preserve">Odměna administrativní práce komisí </t>
  </si>
  <si>
    <t>16.Cestovné, stravné, pobytové náklady</t>
  </si>
  <si>
    <t>V16.1</t>
  </si>
  <si>
    <t>Zaměstnanci a externí pracovníci svazu</t>
  </si>
  <si>
    <t>V16.2</t>
  </si>
  <si>
    <t>Konference</t>
  </si>
  <si>
    <t>V16.3</t>
  </si>
  <si>
    <t>VV</t>
  </si>
  <si>
    <t>V16.4</t>
  </si>
  <si>
    <t>STK</t>
  </si>
  <si>
    <t>V16.5</t>
  </si>
  <si>
    <t>TMK</t>
  </si>
  <si>
    <t>V16.6</t>
  </si>
  <si>
    <t>KM</t>
  </si>
  <si>
    <t>V16.7</t>
  </si>
  <si>
    <t>KR a KK</t>
  </si>
  <si>
    <t>V16.10</t>
  </si>
  <si>
    <t>Revizní komise</t>
  </si>
  <si>
    <t>V16.11</t>
  </si>
  <si>
    <t>Delegát FIDE</t>
  </si>
  <si>
    <t>V16.12</t>
  </si>
  <si>
    <t>Online Arena</t>
  </si>
  <si>
    <t>17.Sekretariát</t>
  </si>
  <si>
    <t>V17.1</t>
  </si>
  <si>
    <t>Nájem a služby ČSTV</t>
  </si>
  <si>
    <t>V17.2</t>
  </si>
  <si>
    <t>Účetnictví - licence SW</t>
  </si>
  <si>
    <t>V17.3</t>
  </si>
  <si>
    <t>Poštovné</t>
  </si>
  <si>
    <t>V17.4</t>
  </si>
  <si>
    <t>Telefony</t>
  </si>
  <si>
    <t>V17.5</t>
  </si>
  <si>
    <t>Bankovní poplatky</t>
  </si>
  <si>
    <t>V17.6</t>
  </si>
  <si>
    <t>Nákup DHM</t>
  </si>
  <si>
    <t>V17.7</t>
  </si>
  <si>
    <t>Pojištění majetku</t>
  </si>
  <si>
    <t>V17.8</t>
  </si>
  <si>
    <t>Oprava materiálu</t>
  </si>
  <si>
    <t>V17.9</t>
  </si>
  <si>
    <t>Spotřební materiál</t>
  </si>
  <si>
    <t>V17.10</t>
  </si>
  <si>
    <t>Reprefond</t>
  </si>
  <si>
    <t>V17.11</t>
  </si>
  <si>
    <t>Předplatné odborného tisku</t>
  </si>
  <si>
    <t>V17.12</t>
  </si>
  <si>
    <t>Správa online arena</t>
  </si>
  <si>
    <t>V17.13</t>
  </si>
  <si>
    <t>Ostatní</t>
  </si>
  <si>
    <t>V17.14</t>
  </si>
  <si>
    <t>Rezerva</t>
  </si>
  <si>
    <t>Hospodářský výsledek</t>
  </si>
  <si>
    <t>V12.8</t>
  </si>
  <si>
    <t>Projekt život mimo ŠSČR</t>
  </si>
  <si>
    <t>V12.4</t>
  </si>
  <si>
    <t>Další (výstavy, apod.)</t>
  </si>
  <si>
    <t>ME juniorských družstev, Rumunsko</t>
  </si>
  <si>
    <t>Pohár družstev, Španělsko, Bilbao</t>
  </si>
  <si>
    <t>V1.11</t>
  </si>
  <si>
    <t>MS seniorů Řecko, Kalabaka</t>
  </si>
  <si>
    <t>V1.14</t>
  </si>
  <si>
    <t>ME seniorů družstev, Chorvatsko, Šibenik</t>
  </si>
  <si>
    <t>Olympiáda muži, Norsko, Tromso</t>
  </si>
  <si>
    <t>Olympiáda ženy, Norsko, Tromso</t>
  </si>
  <si>
    <t>ME jednotlivců muži, Armenie, Jerevan</t>
  </si>
  <si>
    <t>ME jednotlivců ženy, ???, ???</t>
  </si>
  <si>
    <t>Mitropa muži, Ružomberok, Slovensko</t>
  </si>
  <si>
    <t>Mitropa ženy, Slovensko, Ružomberok</t>
  </si>
  <si>
    <t>MS H20 - juniorů, Indie, Mumbai</t>
  </si>
  <si>
    <t>MS D20 - juniorek, Indie, Mumbaj</t>
  </si>
  <si>
    <t>MS do 18 let, JAR, Durban</t>
  </si>
  <si>
    <t>ME do 18 let, Gruzie, Batumi</t>
  </si>
  <si>
    <t>Individuální příprava muži a ženy</t>
  </si>
  <si>
    <t>Mistrovství EU, ČR, Malenovice</t>
  </si>
  <si>
    <t>V12.11</t>
  </si>
  <si>
    <t>MŠMT Program 5</t>
  </si>
  <si>
    <t>ME seniorů, Portugalsko, Oporto</t>
  </si>
  <si>
    <t>Akademické MS, Polsko, Katovice</t>
  </si>
  <si>
    <t>Online přenos extraliga dorostu finále A</t>
  </si>
  <si>
    <t>Online přenos extraliga</t>
  </si>
  <si>
    <t>Licence Swiss manager, další SW</t>
  </si>
  <si>
    <t>Příspěvek handicapovaným šachistům</t>
  </si>
  <si>
    <t>V16.8</t>
  </si>
  <si>
    <t>LK</t>
  </si>
  <si>
    <t>V16.9</t>
  </si>
  <si>
    <t>KMK</t>
  </si>
  <si>
    <t>Rozpočet ŠSČR pro rok 2014</t>
  </si>
  <si>
    <t>15.Odměny funkcionářů a externích spolupracovníků</t>
  </si>
  <si>
    <t>9.Evidence, výpočet LOK</t>
  </si>
  <si>
    <t>V10.10</t>
  </si>
  <si>
    <t>Rozpočet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</si>
</sst>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_K_č"/>
    <numFmt numFmtId="166" formatCode="#,##0&quot; Kč&quot;;[Red]\-#,##0&quot; Kč&quot;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left"/>
    </xf>
    <xf numFmtId="0" fontId="20" fillId="4" borderId="11" xfId="0" applyFont="1" applyFill="1" applyBorder="1" applyAlignment="1">
      <alignment/>
    </xf>
    <xf numFmtId="0" fontId="18" fillId="4" borderId="11" xfId="0" applyFont="1" applyFill="1" applyBorder="1" applyAlignment="1">
      <alignment/>
    </xf>
    <xf numFmtId="0" fontId="0" fillId="4" borderId="0" xfId="0" applyFill="1" applyAlignment="1">
      <alignment/>
    </xf>
    <xf numFmtId="0" fontId="18" fillId="0" borderId="14" xfId="0" applyFont="1" applyBorder="1" applyAlignment="1">
      <alignment horizontal="left"/>
    </xf>
    <xf numFmtId="0" fontId="20" fillId="0" borderId="15" xfId="0" applyFont="1" applyFill="1" applyBorder="1" applyAlignment="1">
      <alignment/>
    </xf>
    <xf numFmtId="0" fontId="18" fillId="0" borderId="15" xfId="0" applyFont="1" applyBorder="1" applyAlignment="1">
      <alignment/>
    </xf>
    <xf numFmtId="0" fontId="20" fillId="4" borderId="14" xfId="0" applyFont="1" applyFill="1" applyBorder="1" applyAlignment="1">
      <alignment horizontal="left"/>
    </xf>
    <xf numFmtId="0" fontId="20" fillId="4" borderId="15" xfId="0" applyFont="1" applyFill="1" applyBorder="1" applyAlignment="1">
      <alignment/>
    </xf>
    <xf numFmtId="0" fontId="18" fillId="4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8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20" fillId="2" borderId="15" xfId="0" applyFont="1" applyFill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20" fillId="9" borderId="18" xfId="0" applyFont="1" applyFill="1" applyBorder="1" applyAlignment="1">
      <alignment horizontal="left"/>
    </xf>
    <xf numFmtId="0" fontId="20" fillId="9" borderId="19" xfId="0" applyFont="1" applyFill="1" applyBorder="1" applyAlignment="1">
      <alignment/>
    </xf>
    <xf numFmtId="0" fontId="0" fillId="9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11" borderId="20" xfId="0" applyFont="1" applyFill="1" applyBorder="1" applyAlignment="1">
      <alignment horizontal="left"/>
    </xf>
    <xf numFmtId="0" fontId="20" fillId="11" borderId="21" xfId="0" applyFont="1" applyFill="1" applyBorder="1" applyAlignment="1">
      <alignment/>
    </xf>
    <xf numFmtId="0" fontId="18" fillId="11" borderId="21" xfId="0" applyFont="1" applyFill="1" applyBorder="1" applyAlignment="1">
      <alignment/>
    </xf>
    <xf numFmtId="0" fontId="2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20" fillId="11" borderId="14" xfId="0" applyFont="1" applyFill="1" applyBorder="1" applyAlignment="1">
      <alignment horizontal="left"/>
    </xf>
    <xf numFmtId="0" fontId="20" fillId="11" borderId="15" xfId="0" applyFont="1" applyFill="1" applyBorder="1" applyAlignment="1">
      <alignment/>
    </xf>
    <xf numFmtId="0" fontId="18" fillId="11" borderId="15" xfId="0" applyFont="1" applyFill="1" applyBorder="1" applyAlignment="1">
      <alignment/>
    </xf>
    <xf numFmtId="0" fontId="20" fillId="9" borderId="14" xfId="0" applyFont="1" applyFill="1" applyBorder="1" applyAlignment="1">
      <alignment horizontal="left"/>
    </xf>
    <xf numFmtId="0" fontId="20" fillId="9" borderId="15" xfId="0" applyFont="1" applyFill="1" applyBorder="1" applyAlignment="1">
      <alignment/>
    </xf>
    <xf numFmtId="0" fontId="18" fillId="9" borderId="15" xfId="0" applyFont="1" applyFill="1" applyBorder="1" applyAlignment="1">
      <alignment/>
    </xf>
    <xf numFmtId="0" fontId="18" fillId="0" borderId="15" xfId="0" applyFont="1" applyBorder="1" applyAlignment="1">
      <alignment horizontal="left"/>
    </xf>
    <xf numFmtId="0" fontId="20" fillId="18" borderId="14" xfId="0" applyFont="1" applyFill="1" applyBorder="1" applyAlignment="1">
      <alignment horizontal="left"/>
    </xf>
    <xf numFmtId="0" fontId="20" fillId="18" borderId="15" xfId="0" applyFont="1" applyFill="1" applyBorder="1" applyAlignment="1">
      <alignment/>
    </xf>
    <xf numFmtId="0" fontId="18" fillId="18" borderId="15" xfId="0" applyFont="1" applyFill="1" applyBorder="1" applyAlignment="1">
      <alignment/>
    </xf>
    <xf numFmtId="0" fontId="20" fillId="13" borderId="14" xfId="0" applyFont="1" applyFill="1" applyBorder="1" applyAlignment="1">
      <alignment horizontal="left"/>
    </xf>
    <xf numFmtId="0" fontId="20" fillId="13" borderId="15" xfId="0" applyFont="1" applyFill="1" applyBorder="1" applyAlignment="1">
      <alignment/>
    </xf>
    <xf numFmtId="0" fontId="18" fillId="13" borderId="15" xfId="0" applyFont="1" applyFill="1" applyBorder="1" applyAlignment="1">
      <alignment/>
    </xf>
    <xf numFmtId="164" fontId="0" fillId="0" borderId="0" xfId="0" applyNumberFormat="1" applyFill="1" applyAlignment="1">
      <alignment/>
    </xf>
    <xf numFmtId="164" fontId="13" fillId="0" borderId="0" xfId="0" applyNumberFormat="1" applyFont="1" applyFill="1" applyAlignment="1">
      <alignment/>
    </xf>
    <xf numFmtId="0" fontId="20" fillId="8" borderId="14" xfId="0" applyFont="1" applyFill="1" applyBorder="1" applyAlignment="1">
      <alignment horizontal="left"/>
    </xf>
    <xf numFmtId="0" fontId="20" fillId="8" borderId="15" xfId="0" applyFont="1" applyFill="1" applyBorder="1" applyAlignment="1">
      <alignment/>
    </xf>
    <xf numFmtId="0" fontId="18" fillId="8" borderId="15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/>
    </xf>
    <xf numFmtId="0" fontId="18" fillId="3" borderId="15" xfId="0" applyFont="1" applyFill="1" applyBorder="1" applyAlignment="1">
      <alignment/>
    </xf>
    <xf numFmtId="0" fontId="18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8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19" borderId="22" xfId="0" applyFont="1" applyFill="1" applyBorder="1" applyAlignment="1">
      <alignment horizontal="left"/>
    </xf>
    <xf numFmtId="0" fontId="20" fillId="19" borderId="23" xfId="0" applyFont="1" applyFill="1" applyBorder="1" applyAlignment="1">
      <alignment/>
    </xf>
    <xf numFmtId="0" fontId="18" fillId="19" borderId="23" xfId="0" applyFont="1" applyFill="1" applyBorder="1" applyAlignment="1">
      <alignment/>
    </xf>
    <xf numFmtId="167" fontId="0" fillId="0" borderId="0" xfId="0" applyNumberFormat="1" applyFill="1" applyAlignment="1">
      <alignment horizontal="right"/>
    </xf>
    <xf numFmtId="0" fontId="20" fillId="0" borderId="24" xfId="0" applyFont="1" applyBorder="1" applyAlignment="1">
      <alignment/>
    </xf>
    <xf numFmtId="0" fontId="18" fillId="0" borderId="24" xfId="0" applyFont="1" applyBorder="1" applyAlignment="1">
      <alignment/>
    </xf>
    <xf numFmtId="3" fontId="3" fillId="0" borderId="25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 vertical="center"/>
    </xf>
    <xf numFmtId="167" fontId="3" fillId="0" borderId="26" xfId="0" applyNumberFormat="1" applyFont="1" applyFill="1" applyBorder="1" applyAlignment="1">
      <alignment horizontal="center" vertical="center"/>
    </xf>
    <xf numFmtId="167" fontId="0" fillId="0" borderId="26" xfId="0" applyNumberFormat="1" applyFont="1" applyFill="1" applyBorder="1" applyAlignment="1">
      <alignment horizontal="right"/>
    </xf>
    <xf numFmtId="167" fontId="0" fillId="0" borderId="27" xfId="0" applyNumberFormat="1" applyFont="1" applyFill="1" applyBorder="1" applyAlignment="1">
      <alignment horizontal="right"/>
    </xf>
    <xf numFmtId="164" fontId="3" fillId="4" borderId="25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right"/>
    </xf>
    <xf numFmtId="164" fontId="3" fillId="4" borderId="28" xfId="0" applyNumberFormat="1" applyFont="1" applyFill="1" applyBorder="1" applyAlignment="1">
      <alignment horizontal="right"/>
    </xf>
    <xf numFmtId="164" fontId="3" fillId="4" borderId="26" xfId="0" applyNumberFormat="1" applyFont="1" applyFill="1" applyBorder="1" applyAlignment="1">
      <alignment horizontal="right"/>
    </xf>
    <xf numFmtId="164" fontId="0" fillId="4" borderId="26" xfId="0" applyNumberFormat="1" applyFont="1" applyFill="1" applyBorder="1" applyAlignment="1">
      <alignment horizontal="right"/>
    </xf>
    <xf numFmtId="164" fontId="3" fillId="9" borderId="29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4" fontId="0" fillId="0" borderId="26" xfId="47" applyNumberFormat="1" applyFont="1" applyFill="1" applyBorder="1">
      <alignment/>
      <protection/>
    </xf>
    <xf numFmtId="166" fontId="0" fillId="0" borderId="26" xfId="47" applyNumberFormat="1" applyFont="1" applyFill="1" applyBorder="1">
      <alignment/>
      <protection/>
    </xf>
    <xf numFmtId="164" fontId="3" fillId="0" borderId="26" xfId="0" applyNumberFormat="1" applyFont="1" applyFill="1" applyBorder="1" applyAlignment="1">
      <alignment horizontal="right"/>
    </xf>
    <xf numFmtId="164" fontId="0" fillId="0" borderId="26" xfId="47" applyNumberFormat="1" applyFont="1" applyFill="1" applyBorder="1">
      <alignment/>
      <protection/>
    </xf>
    <xf numFmtId="165" fontId="3" fillId="0" borderId="27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right"/>
    </xf>
    <xf numFmtId="164" fontId="0" fillId="0" borderId="27" xfId="0" applyNumberFormat="1" applyFont="1" applyFill="1" applyBorder="1" applyAlignment="1">
      <alignment horizontal="right"/>
    </xf>
    <xf numFmtId="0" fontId="20" fillId="19" borderId="30" xfId="0" applyFont="1" applyFill="1" applyBorder="1" applyAlignment="1">
      <alignment horizontal="left"/>
    </xf>
    <xf numFmtId="0" fontId="20" fillId="19" borderId="31" xfId="0" applyFont="1" applyFill="1" applyBorder="1" applyAlignment="1">
      <alignment/>
    </xf>
    <xf numFmtId="0" fontId="18" fillId="19" borderId="31" xfId="0" applyFont="1" applyFill="1" applyBorder="1" applyAlignment="1">
      <alignment/>
    </xf>
    <xf numFmtId="164" fontId="3" fillId="0" borderId="29" xfId="0" applyNumberFormat="1" applyFont="1" applyFill="1" applyBorder="1" applyAlignment="1">
      <alignment horizontal="right"/>
    </xf>
    <xf numFmtId="164" fontId="3" fillId="0" borderId="32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167" fontId="0" fillId="0" borderId="26" xfId="0" applyNumberFormat="1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79"/>
  <sheetViews>
    <sheetView tabSelected="1" view="pageBreakPreview" zoomScaleNormal="9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C25" sqref="C25"/>
    </sheetView>
  </sheetViews>
  <sheetFormatPr defaultColWidth="9.140625" defaultRowHeight="15"/>
  <cols>
    <col min="1" max="1" width="2.00390625" style="1" customWidth="1"/>
    <col min="2" max="2" width="9.28125" style="2" customWidth="1"/>
    <col min="3" max="3" width="37.28125" style="2" customWidth="1"/>
    <col min="4" max="4" width="22.28125" style="82" customWidth="1"/>
    <col min="5" max="5" width="15.140625" style="3" customWidth="1"/>
    <col min="6" max="6" width="13.421875" style="3" customWidth="1"/>
    <col min="7" max="7" width="11.140625" style="3" customWidth="1"/>
    <col min="8" max="8" width="12.28125" style="3" customWidth="1"/>
    <col min="9" max="128" width="9.140625" style="3" customWidth="1"/>
  </cols>
  <sheetData>
    <row r="1" spans="1:3" ht="15.75">
      <c r="A1" s="4" t="s">
        <v>313</v>
      </c>
      <c r="B1" s="5"/>
      <c r="C1" s="6"/>
    </row>
    <row r="2" spans="1:3" ht="15.75" thickBot="1">
      <c r="A2" s="5"/>
      <c r="B2" s="5"/>
      <c r="C2" s="6"/>
    </row>
    <row r="3" spans="1:4" ht="15">
      <c r="A3" s="7" t="s">
        <v>0</v>
      </c>
      <c r="B3" s="8"/>
      <c r="C3" s="8"/>
      <c r="D3" s="76">
        <v>2014</v>
      </c>
    </row>
    <row r="4" spans="1:4" ht="15.75" thickBot="1">
      <c r="A4" s="9" t="s">
        <v>1</v>
      </c>
      <c r="B4" s="10"/>
      <c r="C4" s="10" t="s">
        <v>2</v>
      </c>
      <c r="D4" s="77" t="s">
        <v>317</v>
      </c>
    </row>
    <row r="5" spans="1:252" ht="15">
      <c r="A5" s="11" t="s">
        <v>3</v>
      </c>
      <c r="B5" s="12"/>
      <c r="C5" s="13"/>
      <c r="D5" s="83">
        <f>SUM(D6:D7)</f>
        <v>2350000</v>
      </c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</row>
    <row r="6" spans="1:4" ht="15">
      <c r="A6" s="15"/>
      <c r="B6" s="16" t="s">
        <v>4</v>
      </c>
      <c r="C6" s="17" t="s">
        <v>5</v>
      </c>
      <c r="D6" s="78">
        <v>1350000</v>
      </c>
    </row>
    <row r="7" spans="1:4" ht="15">
      <c r="A7" s="15"/>
      <c r="B7" s="16" t="s">
        <v>6</v>
      </c>
      <c r="C7" s="17" t="s">
        <v>7</v>
      </c>
      <c r="D7" s="78">
        <v>1000000</v>
      </c>
    </row>
    <row r="8" spans="1:128" s="14" customFormat="1" ht="15">
      <c r="A8" s="18" t="s">
        <v>8</v>
      </c>
      <c r="B8" s="19"/>
      <c r="C8" s="20"/>
      <c r="D8" s="84">
        <f>SUM(D9:D11)</f>
        <v>6470000</v>
      </c>
      <c r="E8" s="21"/>
      <c r="F8" s="2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</row>
    <row r="9" spans="1:6" ht="15">
      <c r="A9" s="15"/>
      <c r="B9" s="16" t="s">
        <v>9</v>
      </c>
      <c r="C9" s="17" t="s">
        <v>10</v>
      </c>
      <c r="D9" s="78">
        <v>350000</v>
      </c>
      <c r="E9" s="22"/>
      <c r="F9" s="21"/>
    </row>
    <row r="10" spans="1:6" ht="15">
      <c r="A10" s="15"/>
      <c r="B10" s="16" t="s">
        <v>11</v>
      </c>
      <c r="C10" s="17" t="s">
        <v>12</v>
      </c>
      <c r="D10" s="78">
        <v>470000</v>
      </c>
      <c r="E10" s="22"/>
      <c r="F10" s="23"/>
    </row>
    <row r="11" spans="1:6" ht="15">
      <c r="A11" s="15"/>
      <c r="B11" s="16" t="s">
        <v>13</v>
      </c>
      <c r="C11" s="17" t="s">
        <v>302</v>
      </c>
      <c r="D11" s="78">
        <v>5650000</v>
      </c>
      <c r="E11" s="22"/>
      <c r="F11" s="23"/>
    </row>
    <row r="12" spans="1:128" s="14" customFormat="1" ht="15">
      <c r="A12" s="18" t="s">
        <v>14</v>
      </c>
      <c r="B12" s="25"/>
      <c r="C12" s="20"/>
      <c r="D12" s="84">
        <f>SUM(D13:D23)</f>
        <v>1590000</v>
      </c>
      <c r="E12" s="21"/>
      <c r="F12" s="2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</row>
    <row r="13" spans="1:6" ht="15">
      <c r="A13" s="15"/>
      <c r="B13" s="16" t="s">
        <v>15</v>
      </c>
      <c r="C13" s="17" t="s">
        <v>16</v>
      </c>
      <c r="D13" s="78">
        <v>450000</v>
      </c>
      <c r="E13" s="24"/>
      <c r="F13" s="21"/>
    </row>
    <row r="14" spans="1:4" ht="15">
      <c r="A14" s="15"/>
      <c r="B14" s="16" t="s">
        <v>17</v>
      </c>
      <c r="C14" s="17" t="s">
        <v>18</v>
      </c>
      <c r="D14" s="78">
        <v>60000</v>
      </c>
    </row>
    <row r="15" spans="1:4" ht="15">
      <c r="A15" s="15"/>
      <c r="B15" s="16" t="s">
        <v>19</v>
      </c>
      <c r="C15" s="17" t="s">
        <v>20</v>
      </c>
      <c r="D15" s="78">
        <v>450000</v>
      </c>
    </row>
    <row r="16" spans="1:4" ht="15">
      <c r="A16" s="15"/>
      <c r="B16" s="16" t="s">
        <v>21</v>
      </c>
      <c r="C16" s="17" t="s">
        <v>22</v>
      </c>
      <c r="D16" s="78">
        <v>210000</v>
      </c>
    </row>
    <row r="17" spans="1:4" ht="15">
      <c r="A17" s="15"/>
      <c r="B17" s="16" t="s">
        <v>23</v>
      </c>
      <c r="C17" s="17" t="s">
        <v>24</v>
      </c>
      <c r="D17" s="81">
        <v>32000</v>
      </c>
    </row>
    <row r="18" spans="1:4" ht="15">
      <c r="A18" s="15"/>
      <c r="B18" s="16" t="s">
        <v>25</v>
      </c>
      <c r="C18" s="17" t="s">
        <v>26</v>
      </c>
      <c r="D18" s="78">
        <v>182000</v>
      </c>
    </row>
    <row r="19" spans="1:4" ht="15">
      <c r="A19" s="15"/>
      <c r="B19" s="16" t="s">
        <v>27</v>
      </c>
      <c r="C19" s="17" t="s">
        <v>28</v>
      </c>
      <c r="D19" s="78">
        <v>65000</v>
      </c>
    </row>
    <row r="20" spans="1:4" ht="15">
      <c r="A20" s="15"/>
      <c r="B20" s="16" t="s">
        <v>29</v>
      </c>
      <c r="C20" s="17" t="s">
        <v>30</v>
      </c>
      <c r="D20" s="78">
        <v>60000</v>
      </c>
    </row>
    <row r="21" spans="1:4" ht="15">
      <c r="A21" s="15"/>
      <c r="B21" s="16" t="s">
        <v>31</v>
      </c>
      <c r="C21" s="17" t="s">
        <v>32</v>
      </c>
      <c r="D21" s="78">
        <v>55000</v>
      </c>
    </row>
    <row r="22" spans="1:4" ht="15">
      <c r="A22" s="15"/>
      <c r="B22" s="16" t="s">
        <v>33</v>
      </c>
      <c r="C22" s="17" t="s">
        <v>34</v>
      </c>
      <c r="D22" s="78">
        <v>10000</v>
      </c>
    </row>
    <row r="23" spans="1:4" ht="15">
      <c r="A23" s="15"/>
      <c r="B23" s="26" t="s">
        <v>35</v>
      </c>
      <c r="C23" s="17" t="s">
        <v>36</v>
      </c>
      <c r="D23" s="78">
        <v>16000</v>
      </c>
    </row>
    <row r="24" spans="1:252" ht="15">
      <c r="A24" s="18" t="s">
        <v>37</v>
      </c>
      <c r="B24" s="19"/>
      <c r="C24" s="20"/>
      <c r="D24" s="90">
        <f>SUM(D25:D29)</f>
        <v>410000</v>
      </c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</row>
    <row r="25" spans="1:4" ht="15">
      <c r="A25" s="15"/>
      <c r="B25" s="26" t="s">
        <v>38</v>
      </c>
      <c r="C25" s="17" t="s">
        <v>39</v>
      </c>
      <c r="D25" s="78">
        <v>50000</v>
      </c>
    </row>
    <row r="26" spans="1:4" ht="15">
      <c r="A26" s="15"/>
      <c r="B26" s="26" t="s">
        <v>40</v>
      </c>
      <c r="C26" s="17" t="s">
        <v>41</v>
      </c>
      <c r="D26" s="78">
        <v>50000</v>
      </c>
    </row>
    <row r="27" spans="1:4" ht="15">
      <c r="A27" s="15"/>
      <c r="B27" s="26" t="s">
        <v>42</v>
      </c>
      <c r="C27" s="17" t="s">
        <v>43</v>
      </c>
      <c r="D27" s="78">
        <v>150000</v>
      </c>
    </row>
    <row r="28" spans="1:4" ht="15" customHeight="1">
      <c r="A28" s="15"/>
      <c r="B28" s="26" t="s">
        <v>44</v>
      </c>
      <c r="C28" s="17" t="s">
        <v>45</v>
      </c>
      <c r="D28" s="78">
        <v>40000</v>
      </c>
    </row>
    <row r="29" spans="1:4" ht="15">
      <c r="A29" s="15"/>
      <c r="B29" s="26" t="s">
        <v>46</v>
      </c>
      <c r="C29" s="17" t="s">
        <v>47</v>
      </c>
      <c r="D29" s="78">
        <v>120000</v>
      </c>
    </row>
    <row r="30" spans="1:252" ht="15">
      <c r="A30" s="18" t="s">
        <v>48</v>
      </c>
      <c r="B30" s="20"/>
      <c r="C30" s="20"/>
      <c r="D30" s="85">
        <f>SUM(D31:D31)</f>
        <v>10000</v>
      </c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</row>
    <row r="31" spans="1:4" ht="15.75" thickBot="1">
      <c r="A31" s="27"/>
      <c r="B31" s="28" t="s">
        <v>49</v>
      </c>
      <c r="C31" s="29" t="s">
        <v>50</v>
      </c>
      <c r="D31" s="79">
        <v>10000</v>
      </c>
    </row>
    <row r="32" spans="1:252" ht="15.75" thickBot="1">
      <c r="A32" s="30" t="s">
        <v>51</v>
      </c>
      <c r="B32" s="31"/>
      <c r="C32" s="31"/>
      <c r="D32" s="86">
        <f>D5+D8+D12+D24+D30</f>
        <v>10830000</v>
      </c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</row>
    <row r="33" spans="1:252" s="21" customFormat="1" ht="15.75" customHeight="1" thickBot="1">
      <c r="A33" s="33"/>
      <c r="B33" s="34"/>
      <c r="C33" s="6"/>
      <c r="D33" s="87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</row>
    <row r="34" spans="1:4" ht="15">
      <c r="A34" s="7" t="s">
        <v>52</v>
      </c>
      <c r="B34" s="8"/>
      <c r="C34" s="8"/>
      <c r="D34" s="75">
        <v>2014</v>
      </c>
    </row>
    <row r="35" spans="1:4" ht="15.75" thickBot="1">
      <c r="A35" s="9" t="s">
        <v>1</v>
      </c>
      <c r="B35" s="10"/>
      <c r="C35" s="10" t="s">
        <v>2</v>
      </c>
      <c r="D35" s="92" t="s">
        <v>317</v>
      </c>
    </row>
    <row r="36" spans="1:4" ht="15">
      <c r="A36" s="36" t="s">
        <v>53</v>
      </c>
      <c r="B36" s="37"/>
      <c r="C36" s="38"/>
      <c r="D36" s="80">
        <f>SUM(D37:D49)</f>
        <v>993020</v>
      </c>
    </row>
    <row r="37" spans="1:4" ht="15">
      <c r="A37" s="39"/>
      <c r="B37" s="26" t="s">
        <v>54</v>
      </c>
      <c r="C37" s="17" t="s">
        <v>289</v>
      </c>
      <c r="D37" s="78">
        <v>412160</v>
      </c>
    </row>
    <row r="38" spans="1:4" ht="15">
      <c r="A38" s="39"/>
      <c r="B38" s="26" t="s">
        <v>55</v>
      </c>
      <c r="C38" s="17" t="s">
        <v>290</v>
      </c>
      <c r="D38" s="78">
        <v>310360</v>
      </c>
    </row>
    <row r="39" spans="1:4" ht="15">
      <c r="A39" s="39"/>
      <c r="B39" s="26" t="s">
        <v>56</v>
      </c>
      <c r="C39" s="17" t="s">
        <v>291</v>
      </c>
      <c r="D39" s="78">
        <v>30000</v>
      </c>
    </row>
    <row r="40" spans="1:4" ht="15">
      <c r="A40" s="39"/>
      <c r="B40" s="26" t="s">
        <v>57</v>
      </c>
      <c r="C40" s="17" t="s">
        <v>292</v>
      </c>
      <c r="D40" s="78">
        <v>90000</v>
      </c>
    </row>
    <row r="41" spans="1:4" ht="15">
      <c r="A41" s="39"/>
      <c r="B41" s="26" t="s">
        <v>58</v>
      </c>
      <c r="C41" s="17" t="s">
        <v>293</v>
      </c>
      <c r="D41" s="78">
        <v>45500</v>
      </c>
    </row>
    <row r="42" spans="1:4" ht="15">
      <c r="A42" s="39"/>
      <c r="B42" s="26" t="s">
        <v>59</v>
      </c>
      <c r="C42" s="17" t="s">
        <v>294</v>
      </c>
      <c r="D42" s="78">
        <v>20000</v>
      </c>
    </row>
    <row r="43" spans="1:4" ht="15">
      <c r="A43" s="39"/>
      <c r="B43" s="26" t="s">
        <v>60</v>
      </c>
      <c r="C43" s="17" t="s">
        <v>295</v>
      </c>
      <c r="D43" s="78">
        <v>15000</v>
      </c>
    </row>
    <row r="44" spans="1:4" ht="15">
      <c r="A44" s="39"/>
      <c r="B44" s="26" t="s">
        <v>61</v>
      </c>
      <c r="C44" s="17" t="s">
        <v>296</v>
      </c>
      <c r="D44" s="78">
        <v>15000</v>
      </c>
    </row>
    <row r="45" spans="1:4" ht="15">
      <c r="A45" s="39"/>
      <c r="B45" s="26" t="s">
        <v>62</v>
      </c>
      <c r="C45" s="17" t="s">
        <v>284</v>
      </c>
      <c r="D45" s="78">
        <v>25000</v>
      </c>
    </row>
    <row r="46" spans="1:4" ht="15">
      <c r="A46" s="39"/>
      <c r="B46" s="26" t="s">
        <v>285</v>
      </c>
      <c r="C46" s="17" t="s">
        <v>286</v>
      </c>
      <c r="D46" s="78">
        <v>10000</v>
      </c>
    </row>
    <row r="47" spans="1:4" ht="15">
      <c r="A47" s="39"/>
      <c r="B47" s="26" t="s">
        <v>63</v>
      </c>
      <c r="C47" s="17" t="s">
        <v>288</v>
      </c>
      <c r="D47" s="78">
        <v>10000</v>
      </c>
    </row>
    <row r="48" spans="1:4" ht="15">
      <c r="A48" s="39"/>
      <c r="B48" s="26" t="s">
        <v>64</v>
      </c>
      <c r="C48" s="40" t="s">
        <v>304</v>
      </c>
      <c r="D48" s="78">
        <v>0</v>
      </c>
    </row>
    <row r="49" spans="1:4" ht="15">
      <c r="A49" s="39"/>
      <c r="B49" s="26" t="s">
        <v>287</v>
      </c>
      <c r="C49" s="17" t="s">
        <v>303</v>
      </c>
      <c r="D49" s="78">
        <v>10000</v>
      </c>
    </row>
    <row r="50" spans="1:4" ht="15">
      <c r="A50" s="41" t="s">
        <v>65</v>
      </c>
      <c r="B50" s="42"/>
      <c r="C50" s="43"/>
      <c r="D50" s="84">
        <f>SUM(D51:D65)</f>
        <v>758500</v>
      </c>
    </row>
    <row r="51" spans="1:4" ht="15">
      <c r="A51" s="39"/>
      <c r="B51" s="26" t="s">
        <v>66</v>
      </c>
      <c r="C51" s="17" t="s">
        <v>67</v>
      </c>
      <c r="D51" s="91">
        <v>400000</v>
      </c>
    </row>
    <row r="52" spans="1:4" ht="15">
      <c r="A52" s="39"/>
      <c r="B52" s="26" t="s">
        <v>68</v>
      </c>
      <c r="C52" s="17" t="s">
        <v>69</v>
      </c>
      <c r="D52" s="88">
        <v>80000</v>
      </c>
    </row>
    <row r="53" spans="1:4" ht="15">
      <c r="A53" s="39"/>
      <c r="B53" s="26" t="s">
        <v>70</v>
      </c>
      <c r="C53" s="17" t="s">
        <v>71</v>
      </c>
      <c r="D53" s="88">
        <v>15000</v>
      </c>
    </row>
    <row r="54" spans="1:4" ht="15">
      <c r="A54" s="39"/>
      <c r="B54" s="26" t="s">
        <v>72</v>
      </c>
      <c r="C54" s="17" t="s">
        <v>73</v>
      </c>
      <c r="D54" s="88">
        <v>7500</v>
      </c>
    </row>
    <row r="55" spans="1:4" ht="15">
      <c r="A55" s="39"/>
      <c r="B55" s="26" t="s">
        <v>74</v>
      </c>
      <c r="C55" s="17" t="s">
        <v>75</v>
      </c>
      <c r="D55" s="88">
        <v>7500</v>
      </c>
    </row>
    <row r="56" spans="1:4" ht="15">
      <c r="A56" s="39"/>
      <c r="B56" s="26" t="s">
        <v>76</v>
      </c>
      <c r="C56" s="17" t="s">
        <v>77</v>
      </c>
      <c r="D56" s="88">
        <v>150000</v>
      </c>
    </row>
    <row r="57" spans="1:4" ht="15">
      <c r="A57" s="39"/>
      <c r="B57" s="26" t="s">
        <v>78</v>
      </c>
      <c r="C57" s="17" t="s">
        <v>79</v>
      </c>
      <c r="D57" s="88">
        <v>8000</v>
      </c>
    </row>
    <row r="58" spans="1:4" ht="15">
      <c r="A58" s="39"/>
      <c r="B58" s="26" t="s">
        <v>80</v>
      </c>
      <c r="C58" s="17" t="s">
        <v>81</v>
      </c>
      <c r="D58" s="88">
        <v>25000</v>
      </c>
    </row>
    <row r="59" spans="1:4" ht="15">
      <c r="A59" s="39"/>
      <c r="B59" s="26" t="s">
        <v>82</v>
      </c>
      <c r="C59" s="17" t="s">
        <v>83</v>
      </c>
      <c r="D59" s="88">
        <v>14000</v>
      </c>
    </row>
    <row r="60" spans="1:4" ht="15">
      <c r="A60" s="39"/>
      <c r="B60" s="26" t="s">
        <v>84</v>
      </c>
      <c r="C60" s="17" t="s">
        <v>85</v>
      </c>
      <c r="D60" s="89">
        <v>15000</v>
      </c>
    </row>
    <row r="61" spans="1:4" ht="15">
      <c r="A61" s="39"/>
      <c r="B61" s="26" t="s">
        <v>86</v>
      </c>
      <c r="C61" s="17" t="s">
        <v>87</v>
      </c>
      <c r="D61" s="88">
        <v>7500</v>
      </c>
    </row>
    <row r="62" spans="1:4" ht="15">
      <c r="A62" s="39"/>
      <c r="B62" s="26" t="s">
        <v>88</v>
      </c>
      <c r="C62" s="17" t="s">
        <v>89</v>
      </c>
      <c r="D62" s="88">
        <v>15000</v>
      </c>
    </row>
    <row r="63" spans="1:4" ht="15">
      <c r="A63" s="39"/>
      <c r="B63" s="26" t="s">
        <v>90</v>
      </c>
      <c r="C63" s="17" t="s">
        <v>91</v>
      </c>
      <c r="D63" s="88">
        <v>0</v>
      </c>
    </row>
    <row r="64" spans="1:4" ht="15">
      <c r="A64" s="39"/>
      <c r="B64" s="26" t="s">
        <v>92</v>
      </c>
      <c r="C64" s="17" t="s">
        <v>93</v>
      </c>
      <c r="D64" s="88">
        <v>10000</v>
      </c>
    </row>
    <row r="65" spans="1:4" ht="15">
      <c r="A65" s="39"/>
      <c r="B65" s="26" t="s">
        <v>94</v>
      </c>
      <c r="C65" s="17" t="s">
        <v>95</v>
      </c>
      <c r="D65" s="88">
        <v>4000</v>
      </c>
    </row>
    <row r="66" spans="1:4" ht="15">
      <c r="A66" s="41" t="s">
        <v>96</v>
      </c>
      <c r="B66" s="42"/>
      <c r="C66" s="43"/>
      <c r="D66" s="84">
        <f>SUM(D67:D71)</f>
        <v>380000</v>
      </c>
    </row>
    <row r="67" spans="1:4" ht="15">
      <c r="A67" s="39"/>
      <c r="B67" s="26" t="s">
        <v>97</v>
      </c>
      <c r="C67" s="17" t="s">
        <v>297</v>
      </c>
      <c r="D67" s="78">
        <v>140000</v>
      </c>
    </row>
    <row r="68" spans="1:4" ht="15">
      <c r="A68" s="39"/>
      <c r="B68" s="26" t="s">
        <v>98</v>
      </c>
      <c r="C68" s="17" t="s">
        <v>298</v>
      </c>
      <c r="D68" s="78">
        <v>120000</v>
      </c>
    </row>
    <row r="69" spans="1:4" ht="15">
      <c r="A69" s="39"/>
      <c r="B69" s="26" t="s">
        <v>99</v>
      </c>
      <c r="C69" s="17" t="s">
        <v>300</v>
      </c>
      <c r="D69" s="78">
        <v>40000</v>
      </c>
    </row>
    <row r="70" spans="1:4" ht="15">
      <c r="A70" s="39"/>
      <c r="B70" s="26" t="s">
        <v>100</v>
      </c>
      <c r="C70" s="17" t="s">
        <v>101</v>
      </c>
      <c r="D70" s="78">
        <v>20000</v>
      </c>
    </row>
    <row r="71" spans="1:4" ht="15">
      <c r="A71" s="39"/>
      <c r="B71" s="26" t="s">
        <v>102</v>
      </c>
      <c r="C71" s="17" t="s">
        <v>283</v>
      </c>
      <c r="D71" s="78">
        <v>60000</v>
      </c>
    </row>
    <row r="72" spans="1:4" ht="15">
      <c r="A72" s="41" t="s">
        <v>103</v>
      </c>
      <c r="B72" s="42"/>
      <c r="C72" s="43"/>
      <c r="D72" s="84">
        <f>SUM(D73:D84)</f>
        <v>113000</v>
      </c>
    </row>
    <row r="73" spans="1:4" ht="15">
      <c r="A73" s="39"/>
      <c r="B73" s="26" t="s">
        <v>104</v>
      </c>
      <c r="C73" s="17" t="s">
        <v>105</v>
      </c>
      <c r="D73" s="78">
        <v>20000</v>
      </c>
    </row>
    <row r="74" spans="1:4" ht="15">
      <c r="A74" s="39"/>
      <c r="B74" s="26" t="s">
        <v>106</v>
      </c>
      <c r="C74" s="17" t="s">
        <v>107</v>
      </c>
      <c r="D74" s="78">
        <v>6000</v>
      </c>
    </row>
    <row r="75" spans="1:4" ht="15">
      <c r="A75" s="39"/>
      <c r="B75" s="26" t="s">
        <v>108</v>
      </c>
      <c r="C75" s="17" t="s">
        <v>109</v>
      </c>
      <c r="D75" s="78">
        <v>15000</v>
      </c>
    </row>
    <row r="76" spans="1:4" ht="15">
      <c r="A76" s="39"/>
      <c r="B76" s="26" t="s">
        <v>110</v>
      </c>
      <c r="C76" s="17" t="s">
        <v>111</v>
      </c>
      <c r="D76" s="78">
        <v>6000</v>
      </c>
    </row>
    <row r="77" spans="1:4" ht="15">
      <c r="A77" s="39"/>
      <c r="B77" s="26" t="s">
        <v>112</v>
      </c>
      <c r="C77" s="17" t="s">
        <v>113</v>
      </c>
      <c r="D77" s="78">
        <v>20000</v>
      </c>
    </row>
    <row r="78" spans="1:4" ht="15">
      <c r="A78" s="39"/>
      <c r="B78" s="26" t="s">
        <v>114</v>
      </c>
      <c r="C78" s="17" t="s">
        <v>115</v>
      </c>
      <c r="D78" s="78">
        <v>10000</v>
      </c>
    </row>
    <row r="79" spans="1:4" ht="15">
      <c r="A79" s="39"/>
      <c r="B79" s="26" t="s">
        <v>116</v>
      </c>
      <c r="C79" s="17" t="s">
        <v>117</v>
      </c>
      <c r="D79" s="78">
        <v>6000</v>
      </c>
    </row>
    <row r="80" spans="1:4" ht="15">
      <c r="A80" s="39"/>
      <c r="B80" s="26" t="s">
        <v>118</v>
      </c>
      <c r="C80" s="17" t="s">
        <v>119</v>
      </c>
      <c r="D80" s="78">
        <v>6000</v>
      </c>
    </row>
    <row r="81" spans="1:4" ht="15">
      <c r="A81" s="39"/>
      <c r="B81" s="26" t="s">
        <v>120</v>
      </c>
      <c r="C81" s="17" t="s">
        <v>121</v>
      </c>
      <c r="D81" s="78">
        <v>6000</v>
      </c>
    </row>
    <row r="82" spans="1:4" ht="15">
      <c r="A82" s="39"/>
      <c r="B82" s="26" t="s">
        <v>122</v>
      </c>
      <c r="C82" s="17" t="s">
        <v>123</v>
      </c>
      <c r="D82" s="78">
        <v>6000</v>
      </c>
    </row>
    <row r="83" spans="1:4" ht="15">
      <c r="A83" s="39"/>
      <c r="B83" s="26" t="s">
        <v>124</v>
      </c>
      <c r="C83" s="17" t="s">
        <v>125</v>
      </c>
      <c r="D83" s="78">
        <v>6000</v>
      </c>
    </row>
    <row r="84" spans="1:4" ht="15">
      <c r="A84" s="39"/>
      <c r="B84" s="26" t="s">
        <v>126</v>
      </c>
      <c r="C84" s="17" t="s">
        <v>127</v>
      </c>
      <c r="D84" s="78">
        <v>6000</v>
      </c>
    </row>
    <row r="85" spans="1:4" ht="15">
      <c r="A85" s="44" t="s">
        <v>128</v>
      </c>
      <c r="B85" s="45"/>
      <c r="C85" s="46"/>
      <c r="D85" s="84">
        <f>SUM(D86:D89)</f>
        <v>260000</v>
      </c>
    </row>
    <row r="86" spans="1:4" ht="15">
      <c r="A86" s="15"/>
      <c r="B86" s="26" t="s">
        <v>129</v>
      </c>
      <c r="C86" s="17" t="s">
        <v>130</v>
      </c>
      <c r="D86" s="81">
        <v>80000</v>
      </c>
    </row>
    <row r="87" spans="1:4" ht="15">
      <c r="A87" s="15"/>
      <c r="B87" s="26" t="s">
        <v>131</v>
      </c>
      <c r="C87" s="17" t="s">
        <v>132</v>
      </c>
      <c r="D87" s="81">
        <v>50000</v>
      </c>
    </row>
    <row r="88" spans="1:4" ht="15">
      <c r="A88" s="15"/>
      <c r="B88" s="26" t="s">
        <v>133</v>
      </c>
      <c r="C88" s="47" t="s">
        <v>134</v>
      </c>
      <c r="D88" s="78">
        <v>80000</v>
      </c>
    </row>
    <row r="89" spans="1:4" ht="15">
      <c r="A89" s="15"/>
      <c r="B89" s="26" t="s">
        <v>135</v>
      </c>
      <c r="C89" s="47" t="s">
        <v>136</v>
      </c>
      <c r="D89" s="78">
        <v>50000</v>
      </c>
    </row>
    <row r="90" spans="1:4" ht="15">
      <c r="A90" s="44" t="s">
        <v>137</v>
      </c>
      <c r="B90" s="45"/>
      <c r="C90" s="46"/>
      <c r="D90" s="84">
        <f>SUM(D91:D94)</f>
        <v>830000</v>
      </c>
    </row>
    <row r="91" spans="1:4" ht="15">
      <c r="A91" s="15"/>
      <c r="B91" s="26" t="s">
        <v>138</v>
      </c>
      <c r="C91" s="17" t="s">
        <v>139</v>
      </c>
      <c r="D91" s="78">
        <v>650000</v>
      </c>
    </row>
    <row r="92" spans="1:4" ht="15">
      <c r="A92" s="15"/>
      <c r="B92" s="26" t="s">
        <v>140</v>
      </c>
      <c r="C92" s="17" t="s">
        <v>141</v>
      </c>
      <c r="D92" s="78">
        <v>50000</v>
      </c>
    </row>
    <row r="93" spans="1:4" ht="15">
      <c r="A93" s="15"/>
      <c r="B93" s="26" t="s">
        <v>142</v>
      </c>
      <c r="C93" s="17" t="s">
        <v>299</v>
      </c>
      <c r="D93" s="78">
        <v>50000</v>
      </c>
    </row>
    <row r="94" spans="1:4" ht="15">
      <c r="A94" s="15"/>
      <c r="B94" s="26" t="s">
        <v>143</v>
      </c>
      <c r="C94" s="17" t="s">
        <v>144</v>
      </c>
      <c r="D94" s="78">
        <v>80000</v>
      </c>
    </row>
    <row r="95" spans="1:4" ht="15">
      <c r="A95" s="48" t="s">
        <v>145</v>
      </c>
      <c r="B95" s="49"/>
      <c r="C95" s="50"/>
      <c r="D95" s="84">
        <f>SUM(D96:D97)</f>
        <v>56000</v>
      </c>
    </row>
    <row r="96" spans="1:4" ht="15">
      <c r="A96" s="15"/>
      <c r="B96" s="26" t="s">
        <v>146</v>
      </c>
      <c r="C96" s="17" t="s">
        <v>147</v>
      </c>
      <c r="D96" s="78">
        <v>20000</v>
      </c>
    </row>
    <row r="97" spans="1:4" ht="15">
      <c r="A97" s="15"/>
      <c r="B97" s="26" t="s">
        <v>148</v>
      </c>
      <c r="C97" s="17" t="s">
        <v>149</v>
      </c>
      <c r="D97" s="78">
        <v>36000</v>
      </c>
    </row>
    <row r="98" spans="1:4" ht="15">
      <c r="A98" s="48" t="s">
        <v>150</v>
      </c>
      <c r="B98" s="49"/>
      <c r="C98" s="50"/>
      <c r="D98" s="84">
        <f>SUM(D99:D102)</f>
        <v>557000</v>
      </c>
    </row>
    <row r="99" spans="1:4" ht="15">
      <c r="A99" s="15"/>
      <c r="B99" s="26" t="s">
        <v>151</v>
      </c>
      <c r="C99" s="17" t="s">
        <v>152</v>
      </c>
      <c r="D99" s="81">
        <v>55000</v>
      </c>
    </row>
    <row r="100" spans="1:4" ht="15">
      <c r="A100" s="15"/>
      <c r="B100" s="26" t="s">
        <v>153</v>
      </c>
      <c r="C100" s="17" t="s">
        <v>154</v>
      </c>
      <c r="D100" s="81">
        <v>400000</v>
      </c>
    </row>
    <row r="101" spans="1:4" ht="15">
      <c r="A101" s="15"/>
      <c r="B101" s="26" t="s">
        <v>155</v>
      </c>
      <c r="C101" s="17" t="s">
        <v>156</v>
      </c>
      <c r="D101" s="81">
        <v>42000</v>
      </c>
    </row>
    <row r="102" spans="1:4" ht="15">
      <c r="A102" s="15"/>
      <c r="B102" s="26" t="s">
        <v>157</v>
      </c>
      <c r="C102" s="17" t="s">
        <v>158</v>
      </c>
      <c r="D102" s="81">
        <v>60000</v>
      </c>
    </row>
    <row r="103" spans="1:4" ht="15">
      <c r="A103" s="48" t="s">
        <v>315</v>
      </c>
      <c r="B103" s="49"/>
      <c r="C103" s="50"/>
      <c r="D103" s="84">
        <f>SUM(D104:D106)</f>
        <v>146500</v>
      </c>
    </row>
    <row r="104" spans="1:4" ht="15">
      <c r="A104" s="15"/>
      <c r="B104" s="26" t="s">
        <v>159</v>
      </c>
      <c r="C104" s="17" t="s">
        <v>160</v>
      </c>
      <c r="D104" s="78">
        <v>108000</v>
      </c>
    </row>
    <row r="105" spans="1:4" ht="15">
      <c r="A105" s="15"/>
      <c r="B105" s="26" t="s">
        <v>161</v>
      </c>
      <c r="C105" s="17" t="s">
        <v>307</v>
      </c>
      <c r="D105" s="101">
        <v>28500</v>
      </c>
    </row>
    <row r="106" spans="1:4" ht="15">
      <c r="A106" s="15"/>
      <c r="B106" s="26" t="s">
        <v>162</v>
      </c>
      <c r="C106" s="17" t="s">
        <v>163</v>
      </c>
      <c r="D106" s="78">
        <v>10000</v>
      </c>
    </row>
    <row r="107" spans="1:4" ht="15">
      <c r="A107" s="51" t="s">
        <v>164</v>
      </c>
      <c r="B107" s="52"/>
      <c r="C107" s="53"/>
      <c r="D107" s="84">
        <f>SUM(D108:D114)</f>
        <v>3164950</v>
      </c>
    </row>
    <row r="108" spans="1:4" ht="15">
      <c r="A108" s="15"/>
      <c r="B108" s="26" t="s">
        <v>165</v>
      </c>
      <c r="C108" s="17" t="s">
        <v>166</v>
      </c>
      <c r="D108" s="81">
        <v>700000</v>
      </c>
    </row>
    <row r="109" spans="1:8" ht="15">
      <c r="A109" s="15"/>
      <c r="B109" s="26" t="s">
        <v>167</v>
      </c>
      <c r="C109" s="17" t="s">
        <v>168</v>
      </c>
      <c r="D109" s="93">
        <f>5650000*0.023</f>
        <v>129950</v>
      </c>
      <c r="F109" s="54"/>
      <c r="G109" s="55"/>
      <c r="H109" s="54"/>
    </row>
    <row r="110" spans="1:4" ht="15">
      <c r="A110" s="15"/>
      <c r="B110" s="26" t="s">
        <v>169</v>
      </c>
      <c r="C110" s="17" t="s">
        <v>170</v>
      </c>
      <c r="D110" s="78">
        <v>25000</v>
      </c>
    </row>
    <row r="111" spans="1:4" ht="15">
      <c r="A111" s="15"/>
      <c r="B111" s="26" t="s">
        <v>171</v>
      </c>
      <c r="C111" s="17" t="s">
        <v>172</v>
      </c>
      <c r="D111" s="78">
        <v>1000000</v>
      </c>
    </row>
    <row r="112" spans="1:4" ht="15">
      <c r="A112" s="15"/>
      <c r="B112" s="26" t="s">
        <v>173</v>
      </c>
      <c r="C112" s="17" t="s">
        <v>174</v>
      </c>
      <c r="D112" s="81">
        <v>750000</v>
      </c>
    </row>
    <row r="113" spans="1:4" ht="15">
      <c r="A113" s="15"/>
      <c r="B113" s="26" t="s">
        <v>175</v>
      </c>
      <c r="C113" s="17" t="s">
        <v>176</v>
      </c>
      <c r="D113" s="78">
        <v>550000</v>
      </c>
    </row>
    <row r="114" spans="1:4" ht="15">
      <c r="A114" s="15"/>
      <c r="B114" s="26" t="s">
        <v>316</v>
      </c>
      <c r="C114" s="100" t="s">
        <v>308</v>
      </c>
      <c r="D114" s="78">
        <v>10000</v>
      </c>
    </row>
    <row r="115" spans="1:4" ht="15">
      <c r="A115" s="48" t="s">
        <v>177</v>
      </c>
      <c r="B115" s="49"/>
      <c r="C115" s="50"/>
      <c r="D115" s="84">
        <f>SUM(D116:D116)</f>
        <v>100000</v>
      </c>
    </row>
    <row r="116" spans="1:4" ht="15">
      <c r="A116" s="15"/>
      <c r="B116" s="26" t="s">
        <v>178</v>
      </c>
      <c r="C116" s="17" t="s">
        <v>179</v>
      </c>
      <c r="D116" s="78">
        <v>100000</v>
      </c>
    </row>
    <row r="117" spans="1:4" ht="15">
      <c r="A117" s="48" t="s">
        <v>180</v>
      </c>
      <c r="B117" s="49"/>
      <c r="C117" s="50"/>
      <c r="D117" s="84">
        <f>SUM(D118:D127)</f>
        <v>1014000</v>
      </c>
    </row>
    <row r="118" spans="1:4" ht="15">
      <c r="A118" s="15"/>
      <c r="B118" s="26" t="s">
        <v>181</v>
      </c>
      <c r="C118" s="17" t="s">
        <v>182</v>
      </c>
      <c r="D118" s="78">
        <v>390000</v>
      </c>
    </row>
    <row r="119" spans="1:4" ht="15">
      <c r="A119" s="15"/>
      <c r="B119" s="26" t="s">
        <v>183</v>
      </c>
      <c r="C119" s="17" t="s">
        <v>184</v>
      </c>
      <c r="D119" s="78">
        <v>41000</v>
      </c>
    </row>
    <row r="120" spans="1:4" ht="15">
      <c r="A120" s="15"/>
      <c r="B120" s="26" t="s">
        <v>185</v>
      </c>
      <c r="C120" s="17" t="s">
        <v>186</v>
      </c>
      <c r="D120" s="78">
        <v>48000</v>
      </c>
    </row>
    <row r="121" spans="1:4" ht="15">
      <c r="A121" s="15"/>
      <c r="B121" s="73" t="s">
        <v>281</v>
      </c>
      <c r="C121" s="74" t="s">
        <v>282</v>
      </c>
      <c r="D121" s="78">
        <v>15000</v>
      </c>
    </row>
    <row r="122" spans="1:4" ht="15">
      <c r="A122" s="15"/>
      <c r="B122" s="26" t="s">
        <v>187</v>
      </c>
      <c r="C122" s="17" t="s">
        <v>188</v>
      </c>
      <c r="D122" s="78">
        <v>0</v>
      </c>
    </row>
    <row r="123" spans="1:4" ht="15">
      <c r="A123" s="15"/>
      <c r="B123" s="26" t="s">
        <v>189</v>
      </c>
      <c r="C123" s="17" t="s">
        <v>306</v>
      </c>
      <c r="D123" s="78">
        <v>45000</v>
      </c>
    </row>
    <row r="124" spans="1:4" ht="15">
      <c r="A124" s="15"/>
      <c r="B124" s="26" t="s">
        <v>190</v>
      </c>
      <c r="C124" s="17" t="s">
        <v>191</v>
      </c>
      <c r="D124" s="78">
        <v>340000</v>
      </c>
    </row>
    <row r="125" spans="1:4" ht="15">
      <c r="A125" s="15"/>
      <c r="B125" s="73" t="s">
        <v>279</v>
      </c>
      <c r="C125" s="74" t="s">
        <v>280</v>
      </c>
      <c r="D125" s="78">
        <v>30000</v>
      </c>
    </row>
    <row r="126" spans="1:4" ht="15">
      <c r="A126" s="15"/>
      <c r="B126" s="26" t="s">
        <v>192</v>
      </c>
      <c r="C126" s="17" t="s">
        <v>193</v>
      </c>
      <c r="D126" s="78">
        <v>100000</v>
      </c>
    </row>
    <row r="127" spans="1:4" ht="15">
      <c r="A127" s="15"/>
      <c r="B127" s="26" t="s">
        <v>301</v>
      </c>
      <c r="C127" s="74" t="s">
        <v>305</v>
      </c>
      <c r="D127" s="78">
        <v>5000</v>
      </c>
    </row>
    <row r="128" spans="1:4" ht="15">
      <c r="A128" s="48" t="s">
        <v>194</v>
      </c>
      <c r="B128" s="49"/>
      <c r="C128" s="50"/>
      <c r="D128" s="90">
        <v>5000</v>
      </c>
    </row>
    <row r="129" spans="1:4" ht="15">
      <c r="A129" s="56" t="s">
        <v>195</v>
      </c>
      <c r="B129" s="57"/>
      <c r="C129" s="58"/>
      <c r="D129" s="84">
        <f>SUM(D130:D135)</f>
        <v>1286096.6</v>
      </c>
    </row>
    <row r="130" spans="1:4" ht="15">
      <c r="A130" s="15"/>
      <c r="B130" s="26" t="s">
        <v>196</v>
      </c>
      <c r="C130" s="17" t="s">
        <v>197</v>
      </c>
      <c r="D130" s="78">
        <f>13*(28000+22000+21000)</f>
        <v>923000</v>
      </c>
    </row>
    <row r="131" spans="1:4" ht="15">
      <c r="A131" s="15"/>
      <c r="B131" s="26" t="s">
        <v>198</v>
      </c>
      <c r="C131" s="17" t="s">
        <v>199</v>
      </c>
      <c r="D131" s="78">
        <f>D130*0.25</f>
        <v>230750</v>
      </c>
    </row>
    <row r="132" spans="1:4" ht="15">
      <c r="A132" s="15"/>
      <c r="B132" s="26" t="s">
        <v>200</v>
      </c>
      <c r="C132" s="17" t="s">
        <v>201</v>
      </c>
      <c r="D132" s="81">
        <f>D130*0.09</f>
        <v>83070</v>
      </c>
    </row>
    <row r="133" spans="1:4" ht="15">
      <c r="A133" s="15"/>
      <c r="B133" s="26" t="s">
        <v>202</v>
      </c>
      <c r="C133" s="17" t="s">
        <v>203</v>
      </c>
      <c r="D133" s="81">
        <f>D130*0.0042</f>
        <v>3876.6</v>
      </c>
    </row>
    <row r="134" spans="1:4" ht="15">
      <c r="A134" s="15"/>
      <c r="B134" s="26" t="s">
        <v>204</v>
      </c>
      <c r="C134" s="17" t="s">
        <v>205</v>
      </c>
      <c r="D134" s="81">
        <f>12*(300+300+300)</f>
        <v>10800</v>
      </c>
    </row>
    <row r="135" spans="1:4" ht="15">
      <c r="A135" s="15"/>
      <c r="B135" s="26" t="s">
        <v>206</v>
      </c>
      <c r="C135" s="17" t="s">
        <v>207</v>
      </c>
      <c r="D135" s="81">
        <v>34600</v>
      </c>
    </row>
    <row r="136" spans="1:4" ht="15">
      <c r="A136" s="56" t="s">
        <v>314</v>
      </c>
      <c r="B136" s="57"/>
      <c r="C136" s="58"/>
      <c r="D136" s="84">
        <f>SUM(D137:D146)</f>
        <v>1242000</v>
      </c>
    </row>
    <row r="137" spans="1:4" ht="15">
      <c r="A137" s="15"/>
      <c r="B137" s="26" t="s">
        <v>208</v>
      </c>
      <c r="C137" s="17" t="s">
        <v>209</v>
      </c>
      <c r="D137" s="81">
        <f>12*(15000+10000+6*2000+1000)</f>
        <v>456000</v>
      </c>
    </row>
    <row r="138" spans="1:4" ht="15">
      <c r="A138" s="15"/>
      <c r="B138" s="26" t="s">
        <v>210</v>
      </c>
      <c r="C138" s="17" t="s">
        <v>211</v>
      </c>
      <c r="D138" s="81">
        <v>49000</v>
      </c>
    </row>
    <row r="139" spans="1:4" ht="15">
      <c r="A139" s="15"/>
      <c r="B139" s="26" t="s">
        <v>212</v>
      </c>
      <c r="C139" s="17" t="s">
        <v>213</v>
      </c>
      <c r="D139" s="78">
        <v>120000</v>
      </c>
    </row>
    <row r="140" spans="1:4" ht="15">
      <c r="A140" s="15"/>
      <c r="B140" s="26" t="s">
        <v>214</v>
      </c>
      <c r="C140" s="17" t="s">
        <v>215</v>
      </c>
      <c r="D140" s="78">
        <v>22000</v>
      </c>
    </row>
    <row r="141" spans="1:4" ht="15">
      <c r="A141" s="15"/>
      <c r="B141" s="26" t="s">
        <v>216</v>
      </c>
      <c r="C141" s="17" t="s">
        <v>217</v>
      </c>
      <c r="D141" s="78">
        <v>60000</v>
      </c>
    </row>
    <row r="142" spans="1:4" ht="15">
      <c r="A142" s="15"/>
      <c r="B142" s="26" t="s">
        <v>218</v>
      </c>
      <c r="C142" s="17" t="s">
        <v>219</v>
      </c>
      <c r="D142" s="81">
        <v>20000</v>
      </c>
    </row>
    <row r="143" spans="1:4" ht="15">
      <c r="A143" s="15"/>
      <c r="B143" s="26" t="s">
        <v>220</v>
      </c>
      <c r="C143" s="17" t="s">
        <v>221</v>
      </c>
      <c r="D143" s="78">
        <v>0</v>
      </c>
    </row>
    <row r="144" spans="1:252" s="59" customFormat="1" ht="15">
      <c r="A144" s="15"/>
      <c r="B144" s="26" t="s">
        <v>222</v>
      </c>
      <c r="C144" s="17" t="s">
        <v>223</v>
      </c>
      <c r="D144" s="81">
        <v>440000</v>
      </c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  <c r="FV144" s="60"/>
      <c r="FW144" s="60"/>
      <c r="FX144" s="60"/>
      <c r="FY144" s="60"/>
      <c r="FZ144" s="60"/>
      <c r="GA144" s="60"/>
      <c r="GB144" s="60"/>
      <c r="GC144" s="60"/>
      <c r="GD144" s="60"/>
      <c r="GE144" s="60"/>
      <c r="GF144" s="60"/>
      <c r="GG144" s="60"/>
      <c r="GH144" s="60"/>
      <c r="GI144" s="60"/>
      <c r="GJ144" s="60"/>
      <c r="GK144" s="60"/>
      <c r="GL144" s="60"/>
      <c r="GM144" s="60"/>
      <c r="GN144" s="60"/>
      <c r="GO144" s="60"/>
      <c r="GP144" s="60"/>
      <c r="GQ144" s="60"/>
      <c r="GR144" s="60"/>
      <c r="GS144" s="60"/>
      <c r="GT144" s="60"/>
      <c r="GU144" s="60"/>
      <c r="GV144" s="60"/>
      <c r="GW144" s="60"/>
      <c r="GX144" s="60"/>
      <c r="GY144" s="60"/>
      <c r="GZ144" s="60"/>
      <c r="HA144" s="60"/>
      <c r="HB144" s="60"/>
      <c r="HC144" s="60"/>
      <c r="HD144" s="60"/>
      <c r="HE144" s="60"/>
      <c r="HF144" s="60"/>
      <c r="HG144" s="60"/>
      <c r="HH144" s="60"/>
      <c r="HI144" s="60"/>
      <c r="HJ144" s="60"/>
      <c r="HK144" s="60"/>
      <c r="HL144" s="60"/>
      <c r="HM144" s="60"/>
      <c r="HN144" s="60"/>
      <c r="HO144" s="60"/>
      <c r="HP144" s="60"/>
      <c r="HQ144" s="60"/>
      <c r="HR144" s="60"/>
      <c r="HS144" s="60"/>
      <c r="HT144" s="60"/>
      <c r="HU144" s="60"/>
      <c r="HV144" s="60"/>
      <c r="HW144" s="60"/>
      <c r="HX144" s="60"/>
      <c r="HY144" s="60"/>
      <c r="HZ144" s="60"/>
      <c r="IA144" s="60"/>
      <c r="IB144" s="60"/>
      <c r="IC144" s="60"/>
      <c r="ID144" s="60"/>
      <c r="IE144" s="60"/>
      <c r="IF144" s="60"/>
      <c r="IG144" s="60"/>
      <c r="IH144" s="60"/>
      <c r="II144" s="60"/>
      <c r="IJ144" s="60"/>
      <c r="IK144" s="60"/>
      <c r="IL144" s="60"/>
      <c r="IM144" s="60"/>
      <c r="IN144" s="60"/>
      <c r="IO144" s="60"/>
      <c r="IP144" s="60"/>
      <c r="IQ144" s="60"/>
      <c r="IR144" s="60"/>
    </row>
    <row r="145" spans="1:4" ht="15">
      <c r="A145" s="15"/>
      <c r="B145" s="26" t="s">
        <v>224</v>
      </c>
      <c r="C145" s="17" t="s">
        <v>225</v>
      </c>
      <c r="D145" s="78">
        <v>0</v>
      </c>
    </row>
    <row r="146" spans="1:4" ht="15">
      <c r="A146" s="15"/>
      <c r="B146" s="26" t="s">
        <v>226</v>
      </c>
      <c r="C146" s="17" t="s">
        <v>227</v>
      </c>
      <c r="D146" s="78">
        <v>75000</v>
      </c>
    </row>
    <row r="147" spans="1:5" ht="15">
      <c r="A147" s="61" t="s">
        <v>228</v>
      </c>
      <c r="B147" s="62"/>
      <c r="C147" s="63"/>
      <c r="D147" s="84">
        <f>SUM(D148:D159)</f>
        <v>362000</v>
      </c>
      <c r="E147" s="72"/>
    </row>
    <row r="148" spans="1:4" ht="15">
      <c r="A148" s="15"/>
      <c r="B148" s="26" t="s">
        <v>229</v>
      </c>
      <c r="C148" s="17" t="s">
        <v>230</v>
      </c>
      <c r="D148" s="78">
        <v>70000</v>
      </c>
    </row>
    <row r="149" spans="1:4" ht="15">
      <c r="A149" s="15"/>
      <c r="B149" s="26" t="s">
        <v>231</v>
      </c>
      <c r="C149" s="17" t="s">
        <v>232</v>
      </c>
      <c r="D149" s="78">
        <v>120000</v>
      </c>
    </row>
    <row r="150" spans="1:4" ht="15">
      <c r="A150" s="15"/>
      <c r="B150" s="26" t="s">
        <v>233</v>
      </c>
      <c r="C150" s="17" t="s">
        <v>234</v>
      </c>
      <c r="D150" s="78">
        <v>80000</v>
      </c>
    </row>
    <row r="151" spans="1:4" ht="15">
      <c r="A151" s="64"/>
      <c r="B151" s="65" t="s">
        <v>235</v>
      </c>
      <c r="C151" s="66" t="s">
        <v>236</v>
      </c>
      <c r="D151" s="81">
        <v>25000</v>
      </c>
    </row>
    <row r="152" spans="1:4" ht="15">
      <c r="A152" s="15"/>
      <c r="B152" s="26" t="s">
        <v>237</v>
      </c>
      <c r="C152" s="17" t="s">
        <v>238</v>
      </c>
      <c r="D152" s="78">
        <v>4000</v>
      </c>
    </row>
    <row r="153" spans="1:4" ht="15">
      <c r="A153" s="15"/>
      <c r="B153" s="26" t="s">
        <v>239</v>
      </c>
      <c r="C153" s="17" t="s">
        <v>240</v>
      </c>
      <c r="D153" s="78">
        <v>25000</v>
      </c>
    </row>
    <row r="154" spans="1:4" ht="15">
      <c r="A154" s="15"/>
      <c r="B154" s="26" t="s">
        <v>241</v>
      </c>
      <c r="C154" s="17" t="s">
        <v>242</v>
      </c>
      <c r="D154" s="78">
        <v>10000</v>
      </c>
    </row>
    <row r="155" spans="1:4" ht="15">
      <c r="A155" s="15"/>
      <c r="B155" s="26" t="s">
        <v>309</v>
      </c>
      <c r="C155" s="17" t="s">
        <v>310</v>
      </c>
      <c r="D155" s="78">
        <v>2000</v>
      </c>
    </row>
    <row r="156" spans="1:4" ht="15">
      <c r="A156" s="15"/>
      <c r="B156" s="26" t="s">
        <v>311</v>
      </c>
      <c r="C156" s="17" t="s">
        <v>312</v>
      </c>
      <c r="D156" s="78">
        <v>3000</v>
      </c>
    </row>
    <row r="157" spans="1:4" ht="15">
      <c r="A157" s="15"/>
      <c r="B157" s="26" t="s">
        <v>243</v>
      </c>
      <c r="C157" s="17" t="s">
        <v>244</v>
      </c>
      <c r="D157" s="78">
        <v>3000</v>
      </c>
    </row>
    <row r="158" spans="1:4" ht="15">
      <c r="A158" s="15"/>
      <c r="B158" s="26" t="s">
        <v>245</v>
      </c>
      <c r="C158" s="17" t="s">
        <v>246</v>
      </c>
      <c r="D158" s="81">
        <v>20000</v>
      </c>
    </row>
    <row r="159" spans="1:4" ht="15">
      <c r="A159" s="15"/>
      <c r="B159" s="26" t="s">
        <v>247</v>
      </c>
      <c r="C159" s="17" t="s">
        <v>248</v>
      </c>
      <c r="D159" s="78">
        <v>0</v>
      </c>
    </row>
    <row r="160" spans="1:4" ht="15">
      <c r="A160" s="61" t="s">
        <v>249</v>
      </c>
      <c r="B160" s="62"/>
      <c r="C160" s="63"/>
      <c r="D160" s="84">
        <f>SUM(D161:D174)</f>
        <v>361933</v>
      </c>
    </row>
    <row r="161" spans="1:4" ht="15">
      <c r="A161" s="15"/>
      <c r="B161" s="26" t="s">
        <v>250</v>
      </c>
      <c r="C161" s="17" t="s">
        <v>251</v>
      </c>
      <c r="D161" s="81">
        <v>195000</v>
      </c>
    </row>
    <row r="162" spans="1:4" ht="15">
      <c r="A162" s="15"/>
      <c r="B162" s="26" t="s">
        <v>252</v>
      </c>
      <c r="C162" s="17" t="s">
        <v>253</v>
      </c>
      <c r="D162" s="78">
        <v>7500</v>
      </c>
    </row>
    <row r="163" spans="1:4" ht="15">
      <c r="A163" s="15"/>
      <c r="B163" s="26" t="s">
        <v>254</v>
      </c>
      <c r="C163" s="17" t="s">
        <v>255</v>
      </c>
      <c r="D163" s="81">
        <v>6000</v>
      </c>
    </row>
    <row r="164" spans="1:4" ht="15">
      <c r="A164" s="15"/>
      <c r="B164" s="26" t="s">
        <v>256</v>
      </c>
      <c r="C164" s="17" t="s">
        <v>257</v>
      </c>
      <c r="D164" s="78">
        <v>22000</v>
      </c>
    </row>
    <row r="165" spans="1:4" ht="15">
      <c r="A165" s="15"/>
      <c r="B165" s="26" t="s">
        <v>258</v>
      </c>
      <c r="C165" s="17" t="s">
        <v>259</v>
      </c>
      <c r="D165" s="81">
        <v>30000</v>
      </c>
    </row>
    <row r="166" spans="1:4" ht="15">
      <c r="A166" s="15"/>
      <c r="B166" s="26" t="s">
        <v>260</v>
      </c>
      <c r="C166" s="17" t="s">
        <v>261</v>
      </c>
      <c r="D166" s="81">
        <v>20000</v>
      </c>
    </row>
    <row r="167" spans="1:4" ht="15">
      <c r="A167" s="15"/>
      <c r="B167" s="26" t="s">
        <v>262</v>
      </c>
      <c r="C167" s="17" t="s">
        <v>263</v>
      </c>
      <c r="D167" s="81">
        <v>9000</v>
      </c>
    </row>
    <row r="168" spans="1:4" ht="15">
      <c r="A168" s="15"/>
      <c r="B168" s="26" t="s">
        <v>264</v>
      </c>
      <c r="C168" s="17" t="s">
        <v>265</v>
      </c>
      <c r="D168" s="81">
        <v>5000</v>
      </c>
    </row>
    <row r="169" spans="1:4" ht="15">
      <c r="A169" s="15"/>
      <c r="B169" s="26" t="s">
        <v>266</v>
      </c>
      <c r="C169" s="17" t="s">
        <v>267</v>
      </c>
      <c r="D169" s="81">
        <v>20000</v>
      </c>
    </row>
    <row r="170" spans="1:4" ht="15">
      <c r="A170" s="15"/>
      <c r="B170" s="26" t="s">
        <v>268</v>
      </c>
      <c r="C170" s="17" t="s">
        <v>269</v>
      </c>
      <c r="D170" s="81">
        <v>20000</v>
      </c>
    </row>
    <row r="171" spans="1:4" ht="15">
      <c r="A171" s="15"/>
      <c r="B171" s="26" t="s">
        <v>270</v>
      </c>
      <c r="C171" s="17" t="s">
        <v>271</v>
      </c>
      <c r="D171" s="81">
        <v>2000</v>
      </c>
    </row>
    <row r="172" spans="1:4" ht="15">
      <c r="A172" s="15"/>
      <c r="B172" s="26" t="s">
        <v>272</v>
      </c>
      <c r="C172" s="17" t="s">
        <v>273</v>
      </c>
      <c r="D172" s="81">
        <v>0</v>
      </c>
    </row>
    <row r="173" spans="1:4" ht="15" customHeight="1">
      <c r="A173" s="15"/>
      <c r="B173" s="26" t="s">
        <v>274</v>
      </c>
      <c r="C173" s="17" t="s">
        <v>275</v>
      </c>
      <c r="D173" s="81">
        <v>15000</v>
      </c>
    </row>
    <row r="174" spans="1:4" ht="15.75" thickBot="1">
      <c r="A174" s="67"/>
      <c r="B174" s="28" t="s">
        <v>276</v>
      </c>
      <c r="C174" s="29" t="s">
        <v>277</v>
      </c>
      <c r="D174" s="94">
        <v>10433</v>
      </c>
    </row>
    <row r="175" spans="1:4" ht="15.75" thickBot="1">
      <c r="A175" s="95" t="s">
        <v>51</v>
      </c>
      <c r="B175" s="96"/>
      <c r="C175" s="97"/>
      <c r="D175" s="98">
        <f>D160+D147+D136+D129+D128+D117+D115+D107+D103+D98+D95+D90+D85+D72+D66+D50+D36</f>
        <v>11629999.6</v>
      </c>
    </row>
    <row r="176" spans="1:3" ht="15.75" thickBot="1">
      <c r="A176" s="68"/>
      <c r="B176" s="5"/>
      <c r="C176" s="6"/>
    </row>
    <row r="177" spans="1:7" ht="15.75" thickBot="1">
      <c r="A177" s="69" t="s">
        <v>278</v>
      </c>
      <c r="B177" s="70"/>
      <c r="C177" s="71"/>
      <c r="D177" s="99">
        <f>D32-D175</f>
        <v>-799999.5999999996</v>
      </c>
      <c r="F177" s="54"/>
      <c r="G177" s="54"/>
    </row>
    <row r="179" spans="2:3" ht="15">
      <c r="B179" s="23"/>
      <c r="C179"/>
    </row>
  </sheetData>
  <sheetProtection/>
  <printOptions/>
  <pageMargins left="0.7083333333333334" right="0.47222222222222227" top="0.39375" bottom="0.9055555555555556" header="0.5118055555555556" footer="0.5118055555555556"/>
  <pageSetup fitToHeight="4" horizontalDpi="300" verticalDpi="300" orientation="portrait" paperSize="9" scale="72" r:id="rId1"/>
  <rowBreaks count="1" manualBreakCount="1">
    <brk id="1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Janča</dc:creator>
  <cp:keywords/>
  <dc:description/>
  <cp:lastModifiedBy>admin</cp:lastModifiedBy>
  <cp:lastPrinted>2014-02-07T13:49:40Z</cp:lastPrinted>
  <dcterms:created xsi:type="dcterms:W3CDTF">2013-12-06T22:46:26Z</dcterms:created>
  <dcterms:modified xsi:type="dcterms:W3CDTF">2014-07-02T14:07:45Z</dcterms:modified>
  <cp:category/>
  <cp:version/>
  <cp:contentType/>
  <cp:contentStatus/>
</cp:coreProperties>
</file>